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Документы Алишер\для пресс центр\2025\свод\"/>
    </mc:Choice>
  </mc:AlternateContent>
  <xr:revisionPtr revIDLastSave="0" documentId="13_ncr:1_{2987BD5B-FECB-4764-9CF5-7966586C3A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Автобаза 3" sheetId="1" r:id="rId1"/>
  </sheets>
  <externalReferences>
    <externalReference r:id="rId2"/>
  </externalReferences>
  <definedNames>
    <definedName name="_xlnm._FilterDatabase" localSheetId="0" hidden="1">'Автобаза 3'!$A$6:$K$69</definedName>
    <definedName name="_xlnm.Print_Titles" localSheetId="0">'Автобаза 3'!$4:$5</definedName>
    <definedName name="_xlnm.Print_Area" localSheetId="0">'Автобаза 3'!$A$1:$K$182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1" i="1" l="1"/>
  <c r="A182" i="1" s="1"/>
  <c r="K178" i="1" l="1"/>
  <c r="K177" i="1"/>
  <c r="K175" i="1"/>
  <c r="K173" i="1"/>
  <c r="K172" i="1"/>
  <c r="K171" i="1"/>
  <c r="K169" i="1"/>
  <c r="K168" i="1"/>
  <c r="A168" i="1"/>
  <c r="A169" i="1" s="1"/>
  <c r="A171" i="1" s="1"/>
  <c r="A172" i="1" s="1"/>
  <c r="A173" i="1" s="1"/>
  <c r="A175" i="1" s="1"/>
  <c r="A177" i="1" s="1"/>
  <c r="A178" i="1" s="1"/>
  <c r="K167" i="1"/>
  <c r="K160" i="1"/>
  <c r="J160" i="1"/>
  <c r="A151" i="1"/>
  <c r="A152" i="1" s="1"/>
  <c r="A153" i="1" s="1"/>
  <c r="A154" i="1" s="1"/>
  <c r="A155" i="1" s="1"/>
  <c r="A156" i="1" s="1"/>
  <c r="A157" i="1" s="1"/>
  <c r="A158" i="1" s="1"/>
  <c r="A160" i="1" s="1"/>
  <c r="A162" i="1" s="1"/>
  <c r="A164" i="1" s="1"/>
  <c r="A165" i="1" s="1"/>
  <c r="A113" i="1" l="1"/>
  <c r="A114" i="1" s="1"/>
  <c r="A115" i="1" s="1"/>
  <c r="A116" i="1" s="1"/>
  <c r="A117" i="1" s="1"/>
  <c r="A118" i="1" s="1"/>
  <c r="A119" i="1" s="1"/>
  <c r="A120" i="1" s="1"/>
  <c r="A121" i="1" s="1"/>
  <c r="A122" i="1" s="1"/>
  <c r="A124" i="1" s="1"/>
  <c r="A125" i="1" s="1"/>
  <c r="A127" i="1" s="1"/>
  <c r="A128" i="1" s="1"/>
  <c r="A130" i="1" s="1"/>
  <c r="A131" i="1" s="1"/>
  <c r="A133" i="1" s="1"/>
  <c r="A134" i="1" s="1"/>
  <c r="A136" i="1" s="1"/>
  <c r="A137" i="1" s="1"/>
  <c r="A139" i="1" s="1"/>
  <c r="A140" i="1" s="1"/>
  <c r="A142" i="1" s="1"/>
  <c r="A143" i="1" s="1"/>
  <c r="A145" i="1" s="1"/>
  <c r="A147" i="1" s="1"/>
  <c r="A148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4" i="1" s="1"/>
  <c r="A85" i="1" s="1"/>
  <c r="A87" i="1" s="1"/>
  <c r="A88" i="1" s="1"/>
  <c r="A90" i="1" s="1"/>
  <c r="A91" i="1" s="1"/>
  <c r="A93" i="1" s="1"/>
  <c r="A94" i="1" s="1"/>
  <c r="A96" i="1" s="1"/>
  <c r="A97" i="1" s="1"/>
  <c r="A99" i="1" s="1"/>
  <c r="A100" i="1" s="1"/>
  <c r="A102" i="1" s="1"/>
  <c r="A104" i="1" s="1"/>
  <c r="A105" i="1" s="1"/>
  <c r="A106" i="1" s="1"/>
  <c r="A107" i="1" s="1"/>
  <c r="A108" i="1" s="1"/>
  <c r="A110" i="1" s="1"/>
  <c r="R66" i="1" l="1"/>
  <c r="Q66" i="1"/>
  <c r="P66" i="1"/>
  <c r="R64" i="1"/>
  <c r="Q64" i="1"/>
  <c r="P64" i="1"/>
  <c r="A66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A54" i="1"/>
  <c r="A55" i="1" s="1"/>
  <c r="A56" i="1" s="1"/>
  <c r="A57" i="1" s="1"/>
  <c r="A58" i="1" s="1"/>
  <c r="A59" i="1" s="1"/>
  <c r="A60" i="1" s="1"/>
  <c r="A61" i="1" s="1"/>
  <c r="A48" i="1" l="1"/>
  <c r="A49" i="1" s="1"/>
  <c r="A50" i="1" s="1"/>
  <c r="A51" i="1" s="1"/>
  <c r="A40" i="1" l="1"/>
  <c r="A42" i="1" s="1"/>
  <c r="A44" i="1" s="1"/>
  <c r="A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160" authorId="0" shapeId="0" xr:uid="{A995645E-8569-46D7-B9AF-FE51CBC60CC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Бу сумма фақат амартизация!</t>
        </r>
      </text>
    </comment>
  </commentList>
</comments>
</file>

<file path=xl/sharedStrings.xml><?xml version="1.0" encoding="utf-8"?>
<sst xmlns="http://schemas.openxmlformats.org/spreadsheetml/2006/main" count="424" uniqueCount="288">
  <si>
    <t>01.03.2022</t>
  </si>
  <si>
    <t>85 673 HBA</t>
  </si>
  <si>
    <t xml:space="preserve">Chevrolet Equinox – AT </t>
  </si>
  <si>
    <t>85 385 HBA</t>
  </si>
  <si>
    <t>BYD Song Plus DM-i</t>
  </si>
  <si>
    <t xml:space="preserve">Геология-қидирув экспедицияси </t>
  </si>
  <si>
    <t>30.11.2024</t>
  </si>
  <si>
    <t>85 081 KVA</t>
  </si>
  <si>
    <t>ISUZU D-MAX OKSUS</t>
  </si>
  <si>
    <t>"Қизилқум" кон бошқармаси</t>
  </si>
  <si>
    <t>01.10.2017</t>
  </si>
  <si>
    <t>85 986 SAA</t>
  </si>
  <si>
    <t>Chevrolet COBALT</t>
  </si>
  <si>
    <t xml:space="preserve">Марказий илмий-тадқиқот лабораторияси </t>
  </si>
  <si>
    <t>01.09.2017</t>
  </si>
  <si>
    <t>85 674 HBA</t>
  </si>
  <si>
    <t>Chevrolet CAPTIVA</t>
  </si>
  <si>
    <t xml:space="preserve">Тармоқлар ва нимстанциялар цехи </t>
  </si>
  <si>
    <t>01.04.2016</t>
  </si>
  <si>
    <t>85 022 МАА</t>
  </si>
  <si>
    <t>Toyota CAMRY</t>
  </si>
  <si>
    <t xml:space="preserve">3-автокорхона </t>
  </si>
  <si>
    <t>01.02.2020</t>
  </si>
  <si>
    <t>85 701 RАА</t>
  </si>
  <si>
    <t>Chevrolet MALIBU 2</t>
  </si>
  <si>
    <t>85 569 HBA</t>
  </si>
  <si>
    <t xml:space="preserve">BYD CHAZOR Dmi </t>
  </si>
  <si>
    <t>01.03.2018</t>
  </si>
  <si>
    <t>85 277 GBA</t>
  </si>
  <si>
    <t>85 050 JAA</t>
  </si>
  <si>
    <t>85 107 CBA</t>
  </si>
  <si>
    <t>01.11.2018</t>
  </si>
  <si>
    <t>85 808 JAA</t>
  </si>
  <si>
    <t>01.10.2018</t>
  </si>
  <si>
    <t>85 071 UAA</t>
  </si>
  <si>
    <t>85 787 AAA</t>
  </si>
  <si>
    <t>85 110 JAA</t>
  </si>
  <si>
    <t>85 603 HBA</t>
  </si>
  <si>
    <t>85 044 САА</t>
  </si>
  <si>
    <t>85 724 HBA</t>
  </si>
  <si>
    <t>85 390 HBA</t>
  </si>
  <si>
    <t>85 707 DAA</t>
  </si>
  <si>
    <t>85 070 ААА</t>
  </si>
  <si>
    <t>85 572 HBA</t>
  </si>
  <si>
    <t>85 077 ААА</t>
  </si>
  <si>
    <t>25.12.2023</t>
  </si>
  <si>
    <t>85 050 CАА</t>
  </si>
  <si>
    <t>85 010 САА</t>
  </si>
  <si>
    <t>85 509 HBА</t>
  </si>
  <si>
    <t>85 679 HBA</t>
  </si>
  <si>
    <t>85 878 КАА</t>
  </si>
  <si>
    <t>85 747 NAA</t>
  </si>
  <si>
    <t>85 050 HAA</t>
  </si>
  <si>
    <t>85 090 AAA</t>
  </si>
  <si>
    <t>85 727 ЕАА</t>
  </si>
  <si>
    <t>85 077 CAA</t>
  </si>
  <si>
    <t>85 074 GBA</t>
  </si>
  <si>
    <t>01.04.2017</t>
  </si>
  <si>
    <t>85 202 САА</t>
  </si>
  <si>
    <t>Toyota LAND CRUISER</t>
  </si>
  <si>
    <t>01.08.2019</t>
  </si>
  <si>
    <t>85 202 FAA</t>
  </si>
  <si>
    <t>KIA K9</t>
  </si>
  <si>
    <t>85 121 DAV</t>
  </si>
  <si>
    <t>LEXUS LX-570</t>
  </si>
  <si>
    <t>"Навоий кон металлургия комбинати" акциядорлик жамияти бошқармаси</t>
  </si>
  <si>
    <t xml:space="preserve">Жами харакатланган масофаси </t>
  </si>
  <si>
    <t xml:space="preserve">Хисобот даврида харакатланган масофаси </t>
  </si>
  <si>
    <t xml:space="preserve">Жихозлаш харажатлари </t>
  </si>
  <si>
    <t>Балансга олинган саклаш харажати</t>
  </si>
  <si>
    <t>Балансга олинган киймати</t>
  </si>
  <si>
    <t xml:space="preserve">Сони </t>
  </si>
  <si>
    <t xml:space="preserve">Балансга олинган вакти </t>
  </si>
  <si>
    <t>2025 йил 2-чорак</t>
  </si>
  <si>
    <t>Давлат рақами белгиси</t>
  </si>
  <si>
    <t>Ишлаб чиқарилган йили</t>
  </si>
  <si>
    <t>Автотранспорт воситасининг русуми</t>
  </si>
  <si>
    <t>т/р</t>
  </si>
  <si>
    <t>"НКМК" АЖнинг хизмат енгил автомобилларни бириктирилиши рўйхати</t>
  </si>
  <si>
    <t>30.09.2024</t>
  </si>
  <si>
    <t xml:space="preserve">Навоий машинасозлик заводи </t>
  </si>
  <si>
    <t>85 207 GBA</t>
  </si>
  <si>
    <t>01.10.2024</t>
  </si>
  <si>
    <t>Chevrolet-Malibu 2</t>
  </si>
  <si>
    <t>85 597 HBA</t>
  </si>
  <si>
    <t>85 704 AAA</t>
  </si>
  <si>
    <t>Nexia-Daewoo</t>
  </si>
  <si>
    <t>85 208 FAA</t>
  </si>
  <si>
    <t>01.07.2000</t>
  </si>
  <si>
    <t>Chevrolet-Cobalt</t>
  </si>
  <si>
    <t>85 313 ТАА</t>
  </si>
  <si>
    <t>01.01.2018</t>
  </si>
  <si>
    <t>85 619 HBA</t>
  </si>
  <si>
    <t>85 012 AAA</t>
  </si>
  <si>
    <t>85 283 АAA</t>
  </si>
  <si>
    <t>85 191 YAA</t>
  </si>
  <si>
    <t>Chevrolet MALIBU</t>
  </si>
  <si>
    <t>85 659 НВА</t>
  </si>
  <si>
    <t>85 073 UAA</t>
  </si>
  <si>
    <t>01,10,2017</t>
  </si>
  <si>
    <t>85 717 SAA</t>
  </si>
  <si>
    <t xml:space="preserve">Chevrolet NEXIA R3 </t>
  </si>
  <si>
    <t>85 234 QAA</t>
  </si>
  <si>
    <t>01,01,2019</t>
  </si>
  <si>
    <t>85 930 SAA</t>
  </si>
  <si>
    <t>NEXIA</t>
  </si>
  <si>
    <t>85 283 DBA</t>
  </si>
  <si>
    <t xml:space="preserve">6-гидрометаллургия заводи </t>
  </si>
  <si>
    <t>85 526 НВА</t>
  </si>
  <si>
    <t>"Дайковый" кони</t>
  </si>
  <si>
    <t>85 955 КАА</t>
  </si>
  <si>
    <t xml:space="preserve">Марказий кон бошқармаси </t>
  </si>
  <si>
    <t>Toyota LAND CRUISER PRADO</t>
  </si>
  <si>
    <t>85 010 ХАА</t>
  </si>
  <si>
    <t>Chevrolet TRAILBLAZER</t>
  </si>
  <si>
    <t>85 202 KAA</t>
  </si>
  <si>
    <t>85 040 DAA</t>
  </si>
  <si>
    <t>25.05.2015</t>
  </si>
  <si>
    <t>85 711 NAA</t>
  </si>
  <si>
    <t>25.08.2021</t>
  </si>
  <si>
    <t>85 090 NAA</t>
  </si>
  <si>
    <t>85 070 NAA</t>
  </si>
  <si>
    <t>85 607 UAA</t>
  </si>
  <si>
    <t>85 701 BAA</t>
  </si>
  <si>
    <t>85 020 NAA</t>
  </si>
  <si>
    <t>85 010 NAA</t>
  </si>
  <si>
    <t>MALIBU</t>
  </si>
  <si>
    <t>85 975 GBA</t>
  </si>
  <si>
    <t>85 585 DАА</t>
  </si>
  <si>
    <t>"Мурунтов" кони</t>
  </si>
  <si>
    <t>85 202 NAA</t>
  </si>
  <si>
    <t>25.09.2017</t>
  </si>
  <si>
    <t>85 387 GBA</t>
  </si>
  <si>
    <t xml:space="preserve">Автотранспорт бошқармаси </t>
  </si>
  <si>
    <t>85 101 NAA</t>
  </si>
  <si>
    <t>85 982 GBA</t>
  </si>
  <si>
    <t xml:space="preserve">2-гидрометаллургия заводи </t>
  </si>
  <si>
    <t>85 282 ААА</t>
  </si>
  <si>
    <t>Chevrolet EQUINOX</t>
  </si>
  <si>
    <t>85 424 UAA</t>
  </si>
  <si>
    <t xml:space="preserve">7-гидрометаллургия заводи </t>
  </si>
  <si>
    <t>EQUINOX AT</t>
  </si>
  <si>
    <t>85 136 JBA</t>
  </si>
  <si>
    <t>85 681 UAA</t>
  </si>
  <si>
    <t>Олтинни уюмда ишқорлаш цехи</t>
  </si>
  <si>
    <t>85 373 MАА</t>
  </si>
  <si>
    <t>85 250 JBA</t>
  </si>
  <si>
    <t xml:space="preserve">Темирйўл транспорти бошқармаси </t>
  </si>
  <si>
    <t>85 177 UAA</t>
  </si>
  <si>
    <t>85 195 JBA</t>
  </si>
  <si>
    <t xml:space="preserve">Ташқи сув таъминоти бирлашган энергия хизмати </t>
  </si>
  <si>
    <t>85 060 DAA</t>
  </si>
  <si>
    <t>Бошқа хизматлар</t>
  </si>
  <si>
    <t>85 151 НАА</t>
  </si>
  <si>
    <t>85 448 NАА</t>
  </si>
  <si>
    <t>85 383 UАА</t>
  </si>
  <si>
    <t>25.10.2017</t>
  </si>
  <si>
    <t>85 279 JBA</t>
  </si>
  <si>
    <t>85 080 HАА</t>
  </si>
  <si>
    <t>Тармоқлар ва нимстанциялар цехи</t>
  </si>
  <si>
    <t>86 309 MAA</t>
  </si>
  <si>
    <t>25.08.2017</t>
  </si>
  <si>
    <t>Шимолий кон бошқармаси</t>
  </si>
  <si>
    <t>85 201 AВА</t>
  </si>
  <si>
    <t>01.04.2024</t>
  </si>
  <si>
    <t>181 969</t>
  </si>
  <si>
    <t>85 717 BAA</t>
  </si>
  <si>
    <t>29 467</t>
  </si>
  <si>
    <t>85 515 HAA</t>
  </si>
  <si>
    <t>30.09.2017</t>
  </si>
  <si>
    <t>289 671</t>
  </si>
  <si>
    <t>85 011 AВА</t>
  </si>
  <si>
    <t>62 544</t>
  </si>
  <si>
    <t>85 022 CAA</t>
  </si>
  <si>
    <t>01.05.2021</t>
  </si>
  <si>
    <t>216 811</t>
  </si>
  <si>
    <t>Chevrolet LACETTI</t>
  </si>
  <si>
    <t>85 949 BAA</t>
  </si>
  <si>
    <t>31.12.2016</t>
  </si>
  <si>
    <t>400 683</t>
  </si>
  <si>
    <t>85 403 MAA</t>
  </si>
  <si>
    <t>31.10.2017</t>
  </si>
  <si>
    <t>306 259</t>
  </si>
  <si>
    <t>85 545 BAA</t>
  </si>
  <si>
    <t>717 447</t>
  </si>
  <si>
    <t>85 323 BAA</t>
  </si>
  <si>
    <t>31.05.2019</t>
  </si>
  <si>
    <t>567 405</t>
  </si>
  <si>
    <t>85 124 JBA</t>
  </si>
  <si>
    <t>31.12.2009</t>
  </si>
  <si>
    <t>542 428</t>
  </si>
  <si>
    <t>85 141 UAA</t>
  </si>
  <si>
    <t>01.01.2024</t>
  </si>
  <si>
    <t>1 976</t>
  </si>
  <si>
    <t>Автотранспорт бошқармаси</t>
  </si>
  <si>
    <t>85-165 JBA</t>
  </si>
  <si>
    <t>01.09.2024</t>
  </si>
  <si>
    <t>299 586</t>
  </si>
  <si>
    <t>85 960 GBA</t>
  </si>
  <si>
    <t>85 067</t>
  </si>
  <si>
    <t>"Шарқий" кони</t>
  </si>
  <si>
    <t>85 370 MАА</t>
  </si>
  <si>
    <t>31.08.2010</t>
  </si>
  <si>
    <t>810 586</t>
  </si>
  <si>
    <t>85 971 GBA</t>
  </si>
  <si>
    <t>75 941</t>
  </si>
  <si>
    <t>"Довғизтов" кони</t>
  </si>
  <si>
    <t>85 505 BAA</t>
  </si>
  <si>
    <t>710 248</t>
  </si>
  <si>
    <t>85 367 ZAA</t>
  </si>
  <si>
    <t>01.06.2021</t>
  </si>
  <si>
    <t>155 561</t>
  </si>
  <si>
    <t>"Ауминзо-Амантой" кони</t>
  </si>
  <si>
    <t>85 828 VAA</t>
  </si>
  <si>
    <t>01.06.2004</t>
  </si>
  <si>
    <t>"Турбай" кони</t>
  </si>
  <si>
    <t>85 723 ZAA</t>
  </si>
  <si>
    <t>01.03.2021</t>
  </si>
  <si>
    <t>379 503</t>
  </si>
  <si>
    <t>85 695 ZAA</t>
  </si>
  <si>
    <t>01.01.2025</t>
  </si>
  <si>
    <t>283 646</t>
  </si>
  <si>
    <t xml:space="preserve">3-гидрометаллургия заводи </t>
  </si>
  <si>
    <t>85 071 МАА</t>
  </si>
  <si>
    <t>22 126</t>
  </si>
  <si>
    <t>85 806 EBA</t>
  </si>
  <si>
    <t>30.09.2015</t>
  </si>
  <si>
    <t>344 110</t>
  </si>
  <si>
    <t xml:space="preserve">5-гидрометаллургия заводи </t>
  </si>
  <si>
    <t>Chevrolet TRACKER</t>
  </si>
  <si>
    <t>85 909 DAA</t>
  </si>
  <si>
    <t>85 053 JBA</t>
  </si>
  <si>
    <t>"Ауминзо-Амантой" кони Автотранспорт бошқармаси</t>
  </si>
  <si>
    <t>01.10.2020</t>
  </si>
  <si>
    <t>85 540 MAA</t>
  </si>
  <si>
    <t>31.12.2017</t>
  </si>
  <si>
    <t>427 467</t>
  </si>
  <si>
    <t>85 629 NAA</t>
  </si>
  <si>
    <t>742 804</t>
  </si>
  <si>
    <t xml:space="preserve">Жанубий кон бошқармаси </t>
  </si>
  <si>
    <t>30 122 SAA</t>
  </si>
  <si>
    <t>01.11.2024</t>
  </si>
  <si>
    <t>Chevrolet Trailbiazer</t>
  </si>
  <si>
    <t>30 030 TАА</t>
  </si>
  <si>
    <t>30 010 0АА</t>
  </si>
  <si>
    <t>30 123 SAA</t>
  </si>
  <si>
    <t>01.06.2016</t>
  </si>
  <si>
    <t>30 481 ХВA</t>
  </si>
  <si>
    <t>01.09.2013</t>
  </si>
  <si>
    <t>Chevrolet EPICA</t>
  </si>
  <si>
    <t>30 121 ZAA</t>
  </si>
  <si>
    <t>01.05.2010</t>
  </si>
  <si>
    <t>30 834 VBА</t>
  </si>
  <si>
    <t>30 430 ХВA</t>
  </si>
  <si>
    <t>01.10.2015</t>
  </si>
  <si>
    <t>UAZ -3163-185-03</t>
  </si>
  <si>
    <t>30 729 ZAA</t>
  </si>
  <si>
    <t>01.02.2019</t>
  </si>
  <si>
    <t>"Маржонбулоқ" кони</t>
  </si>
  <si>
    <t>25 764 ЕAA</t>
  </si>
  <si>
    <t xml:space="preserve">4-гидрометаллургия заводи </t>
  </si>
  <si>
    <t>30 122 RAA</t>
  </si>
  <si>
    <t>"Зармитан" кони</t>
  </si>
  <si>
    <t>30 435 ХBA</t>
  </si>
  <si>
    <t>01.11.2014</t>
  </si>
  <si>
    <t>30 124 SАА</t>
  </si>
  <si>
    <t xml:space="preserve">Зарафшон қурилиш бошқармаси </t>
  </si>
  <si>
    <t>85 909 JAA</t>
  </si>
  <si>
    <t>28.10.2024</t>
  </si>
  <si>
    <t>85 040 BAA</t>
  </si>
  <si>
    <t>85 048 JBA</t>
  </si>
  <si>
    <t>27.09.2016</t>
  </si>
  <si>
    <t>Қурилиш монтаж бошқармалари</t>
  </si>
  <si>
    <t>85 535 WAA</t>
  </si>
  <si>
    <t>85 143 JBA</t>
  </si>
  <si>
    <t>01.02.2010</t>
  </si>
  <si>
    <t>85 913 GBA</t>
  </si>
  <si>
    <t>"Саноатэлектрмонтаж" трести</t>
  </si>
  <si>
    <t>85 588 AAA</t>
  </si>
  <si>
    <t>85 858 TAA</t>
  </si>
  <si>
    <t>85 728 MAA</t>
  </si>
  <si>
    <t>31.07.2018</t>
  </si>
  <si>
    <t xml:space="preserve">"НКМК" АЖ Тошкент шаҳридаги ваколатхонаси </t>
  </si>
  <si>
    <t>01 747 VDA</t>
  </si>
  <si>
    <t>01 747 BGA</t>
  </si>
  <si>
    <t>01 606 VDA</t>
  </si>
  <si>
    <t>85 385 GBA</t>
  </si>
  <si>
    <t>85 373 BAA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</si>
</sst>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MS Sans Serif"/>
      <family val="2"/>
      <charset val="204"/>
    </font>
    <font>
      <sz val="13"/>
      <color theme="0" tint="-0.34998626667073579"/>
      <name val="Times New Roman"/>
      <family val="1"/>
      <charset val="204"/>
    </font>
    <font>
      <sz val="9"/>
      <color theme="0" tint="-0.34998626667073579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 inden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 indent="1"/>
    </xf>
    <xf numFmtId="0" fontId="2" fillId="0" borderId="0" xfId="2" applyFont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 wrapText="1"/>
    </xf>
    <xf numFmtId="43" fontId="9" fillId="0" borderId="0" xfId="0" applyNumberFormat="1" applyFont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49" fontId="2" fillId="3" borderId="1" xfId="3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 wrapText="1"/>
    </xf>
    <xf numFmtId="4" fontId="14" fillId="3" borderId="2" xfId="0" applyNumberFormat="1" applyFont="1" applyFill="1" applyBorder="1" applyAlignment="1">
      <alignment horizontal="right"/>
    </xf>
    <xf numFmtId="0" fontId="11" fillId="0" borderId="0" xfId="0" applyFont="1"/>
  </cellXfs>
  <cellStyles count="4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Финансовый" xfId="1" builtinId="3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79;&#1080;&#1083;&#1082;&#1091;&#1084;%20&#1050;&#1041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Шахсан бириктирилган янги"/>
      <sheetName val="Кизилкум КБ"/>
      <sheetName val="Кизилкум КБ 2-кв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82"/>
  <sheetViews>
    <sheetView tabSelected="1" view="pageBreakPreview" zoomScaleNormal="70" zoomScaleSheetLayoutView="100" workbookViewId="0">
      <pane ySplit="5" topLeftCell="A6" activePane="bottomLeft" state="frozen"/>
      <selection pane="bottomLeft" activeCell="O144" sqref="O144"/>
    </sheetView>
  </sheetViews>
  <sheetFormatPr defaultColWidth="8.85546875" defaultRowHeight="16.5" outlineLevelRow="1" x14ac:dyDescent="0.25"/>
  <cols>
    <col min="1" max="1" width="5.140625" style="1" customWidth="1"/>
    <col min="2" max="2" width="33.42578125" style="2" customWidth="1"/>
    <col min="3" max="3" width="14.5703125" style="1" customWidth="1"/>
    <col min="4" max="4" width="16.7109375" style="1" customWidth="1"/>
    <col min="5" max="5" width="15.28515625" style="32" bestFit="1" customWidth="1"/>
    <col min="6" max="6" width="16.28515625" style="32" customWidth="1"/>
    <col min="7" max="7" width="20.42578125" style="32" bestFit="1" customWidth="1"/>
    <col min="8" max="8" width="21.28515625" style="1" bestFit="1" customWidth="1"/>
    <col min="9" max="9" width="19.140625" style="20" bestFit="1" customWidth="1"/>
    <col min="10" max="11" width="18" style="1" bestFit="1" customWidth="1"/>
    <col min="12" max="12" width="20.42578125" style="18" customWidth="1"/>
    <col min="13" max="14" width="8.85546875" style="18"/>
    <col min="15" max="16384" width="8.85546875" style="1"/>
  </cols>
  <sheetData>
    <row r="2" spans="1:13" ht="16.5" customHeight="1" x14ac:dyDescent="0.25">
      <c r="A2" s="51" t="s">
        <v>78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3" ht="24.75" customHeight="1" x14ac:dyDescent="0.25"/>
    <row r="4" spans="1:13" ht="16.5" customHeight="1" x14ac:dyDescent="0.25">
      <c r="A4" s="52" t="s">
        <v>77</v>
      </c>
      <c r="B4" s="52" t="s">
        <v>76</v>
      </c>
      <c r="C4" s="52" t="s">
        <v>75</v>
      </c>
      <c r="D4" s="52" t="s">
        <v>74</v>
      </c>
      <c r="E4" s="53" t="s">
        <v>73</v>
      </c>
      <c r="F4" s="54"/>
      <c r="G4" s="54"/>
      <c r="H4" s="54"/>
      <c r="I4" s="54"/>
      <c r="J4" s="54"/>
      <c r="K4" s="54"/>
    </row>
    <row r="5" spans="1:13" ht="66" x14ac:dyDescent="0.25">
      <c r="A5" s="52"/>
      <c r="B5" s="52"/>
      <c r="C5" s="52"/>
      <c r="D5" s="52"/>
      <c r="E5" s="33" t="s">
        <v>72</v>
      </c>
      <c r="F5" s="33" t="s">
        <v>71</v>
      </c>
      <c r="G5" s="33" t="s">
        <v>70</v>
      </c>
      <c r="H5" s="17" t="s">
        <v>69</v>
      </c>
      <c r="I5" s="21" t="s">
        <v>68</v>
      </c>
      <c r="J5" s="16" t="s">
        <v>67</v>
      </c>
      <c r="K5" s="23" t="s">
        <v>66</v>
      </c>
    </row>
    <row r="6" spans="1:13" x14ac:dyDescent="0.25">
      <c r="A6" s="15">
        <v>1</v>
      </c>
      <c r="B6" s="15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  <c r="J6" s="49">
        <v>10</v>
      </c>
      <c r="K6" s="49">
        <v>11</v>
      </c>
    </row>
    <row r="7" spans="1:13" ht="16.5" customHeight="1" x14ac:dyDescent="0.25">
      <c r="A7" s="57" t="s">
        <v>65</v>
      </c>
      <c r="B7" s="58"/>
      <c r="C7" s="58"/>
      <c r="D7" s="58"/>
      <c r="E7" s="58"/>
      <c r="F7" s="58"/>
      <c r="G7" s="58"/>
      <c r="H7" s="58"/>
      <c r="I7" s="58"/>
      <c r="J7" s="58"/>
      <c r="K7" s="59"/>
    </row>
    <row r="8" spans="1:13" x14ac:dyDescent="0.25">
      <c r="A8" s="4">
        <v>1</v>
      </c>
      <c r="B8" s="5" t="s">
        <v>64</v>
      </c>
      <c r="C8" s="4">
        <v>2019</v>
      </c>
      <c r="D8" s="4" t="s">
        <v>63</v>
      </c>
      <c r="E8" s="46" t="s">
        <v>60</v>
      </c>
      <c r="F8" s="34">
        <v>1</v>
      </c>
      <c r="G8" s="46">
        <v>1558453807</v>
      </c>
      <c r="H8" s="8">
        <v>155718271.95999998</v>
      </c>
      <c r="I8" s="8"/>
      <c r="J8" s="3">
        <v>5910</v>
      </c>
      <c r="K8" s="24">
        <v>371356</v>
      </c>
    </row>
    <row r="9" spans="1:13" x14ac:dyDescent="0.25">
      <c r="A9" s="4">
        <v>2</v>
      </c>
      <c r="B9" s="5" t="s">
        <v>62</v>
      </c>
      <c r="C9" s="4">
        <v>2023</v>
      </c>
      <c r="D9" s="4" t="s">
        <v>61</v>
      </c>
      <c r="E9" s="35" t="s">
        <v>60</v>
      </c>
      <c r="F9" s="34">
        <v>1</v>
      </c>
      <c r="G9" s="46">
        <v>907232143</v>
      </c>
      <c r="H9" s="8">
        <v>104270929.88999999</v>
      </c>
      <c r="I9" s="8"/>
      <c r="J9" s="3">
        <v>2823</v>
      </c>
      <c r="K9" s="24">
        <v>11961</v>
      </c>
    </row>
    <row r="10" spans="1:13" outlineLevel="1" x14ac:dyDescent="0.25">
      <c r="A10" s="4">
        <v>3</v>
      </c>
      <c r="B10" s="5" t="s">
        <v>59</v>
      </c>
      <c r="C10" s="4">
        <v>2017</v>
      </c>
      <c r="D10" s="30" t="s">
        <v>58</v>
      </c>
      <c r="E10" s="36" t="s">
        <v>57</v>
      </c>
      <c r="F10" s="37">
        <v>1</v>
      </c>
      <c r="G10" s="46">
        <v>832351691</v>
      </c>
      <c r="H10" s="8">
        <v>120216884.86296999</v>
      </c>
      <c r="I10" s="8"/>
      <c r="J10" s="3">
        <v>14100</v>
      </c>
      <c r="K10" s="24">
        <v>440578</v>
      </c>
    </row>
    <row r="11" spans="1:13" x14ac:dyDescent="0.25">
      <c r="A11" s="4">
        <v>4</v>
      </c>
      <c r="B11" s="5" t="s">
        <v>4</v>
      </c>
      <c r="C11" s="4">
        <v>2023</v>
      </c>
      <c r="D11" s="4" t="s">
        <v>56</v>
      </c>
      <c r="E11" s="35" t="s">
        <v>45</v>
      </c>
      <c r="F11" s="34">
        <v>1</v>
      </c>
      <c r="G11" s="46">
        <v>397234592</v>
      </c>
      <c r="H11" s="8">
        <v>102135168.25</v>
      </c>
      <c r="I11" s="22"/>
      <c r="J11" s="3">
        <v>10803</v>
      </c>
      <c r="K11" s="24">
        <v>47464</v>
      </c>
      <c r="M11" s="28"/>
    </row>
    <row r="12" spans="1:13" x14ac:dyDescent="0.25">
      <c r="A12" s="4">
        <v>5</v>
      </c>
      <c r="B12" s="5" t="s">
        <v>4</v>
      </c>
      <c r="C12" s="4">
        <v>2024</v>
      </c>
      <c r="D12" s="4" t="s">
        <v>55</v>
      </c>
      <c r="E12" s="35" t="s">
        <v>45</v>
      </c>
      <c r="F12" s="34">
        <v>1</v>
      </c>
      <c r="G12" s="46">
        <v>397234592</v>
      </c>
      <c r="H12" s="8">
        <v>104144134.50999999</v>
      </c>
      <c r="I12" s="22"/>
      <c r="J12" s="3">
        <v>7552</v>
      </c>
      <c r="K12" s="24">
        <v>50606</v>
      </c>
    </row>
    <row r="13" spans="1:13" x14ac:dyDescent="0.25">
      <c r="A13" s="4">
        <v>6</v>
      </c>
      <c r="B13" s="5" t="s">
        <v>4</v>
      </c>
      <c r="C13" s="4">
        <v>2024</v>
      </c>
      <c r="D13" s="4" t="s">
        <v>54</v>
      </c>
      <c r="E13" s="38">
        <v>45565</v>
      </c>
      <c r="F13" s="34">
        <v>1</v>
      </c>
      <c r="G13" s="46">
        <v>404681906.80000001</v>
      </c>
      <c r="H13" s="8">
        <v>104215930.31999999</v>
      </c>
      <c r="I13" s="22"/>
      <c r="J13" s="3">
        <v>11130</v>
      </c>
      <c r="K13" s="24">
        <v>26231</v>
      </c>
      <c r="M13" s="28"/>
    </row>
    <row r="14" spans="1:13" x14ac:dyDescent="0.25">
      <c r="A14" s="4">
        <v>7</v>
      </c>
      <c r="B14" s="5" t="s">
        <v>4</v>
      </c>
      <c r="C14" s="4">
        <v>2024</v>
      </c>
      <c r="D14" s="4" t="s">
        <v>53</v>
      </c>
      <c r="E14" s="38">
        <v>45565</v>
      </c>
      <c r="F14" s="34">
        <v>1</v>
      </c>
      <c r="G14" s="46">
        <v>404681905.80000001</v>
      </c>
      <c r="H14" s="8">
        <v>105175146.39</v>
      </c>
      <c r="I14" s="22"/>
      <c r="J14" s="3">
        <v>14340</v>
      </c>
      <c r="K14" s="24">
        <v>36464</v>
      </c>
      <c r="M14" s="28"/>
    </row>
    <row r="15" spans="1:13" x14ac:dyDescent="0.25">
      <c r="A15" s="4">
        <v>8</v>
      </c>
      <c r="B15" s="5" t="s">
        <v>4</v>
      </c>
      <c r="C15" s="4">
        <v>2024</v>
      </c>
      <c r="D15" s="4" t="s">
        <v>52</v>
      </c>
      <c r="E15" s="38">
        <v>45565</v>
      </c>
      <c r="F15" s="34">
        <v>1</v>
      </c>
      <c r="G15" s="46">
        <v>404681905.79000002</v>
      </c>
      <c r="H15" s="8">
        <v>128255122.78999999</v>
      </c>
      <c r="I15" s="22"/>
      <c r="J15" s="3">
        <v>11334</v>
      </c>
      <c r="K15" s="24">
        <v>34380</v>
      </c>
      <c r="M15" s="28"/>
    </row>
    <row r="16" spans="1:13" outlineLevel="1" x14ac:dyDescent="0.25">
      <c r="A16" s="4">
        <v>9</v>
      </c>
      <c r="B16" s="5" t="s">
        <v>4</v>
      </c>
      <c r="C16" s="4">
        <v>2024</v>
      </c>
      <c r="D16" s="4" t="s">
        <v>51</v>
      </c>
      <c r="E16" s="38">
        <v>45565</v>
      </c>
      <c r="F16" s="34">
        <v>1</v>
      </c>
      <c r="G16" s="46">
        <v>404681905.79000002</v>
      </c>
      <c r="H16" s="8">
        <v>104047185.00999999</v>
      </c>
      <c r="I16" s="22"/>
      <c r="J16" s="3">
        <v>12480</v>
      </c>
      <c r="K16" s="24">
        <v>33912</v>
      </c>
    </row>
    <row r="17" spans="1:13" outlineLevel="1" x14ac:dyDescent="0.25">
      <c r="A17" s="4">
        <v>10</v>
      </c>
      <c r="B17" s="5" t="s">
        <v>4</v>
      </c>
      <c r="C17" s="4">
        <v>2024</v>
      </c>
      <c r="D17" s="7" t="s">
        <v>50</v>
      </c>
      <c r="E17" s="38">
        <v>45565</v>
      </c>
      <c r="F17" s="34">
        <v>1</v>
      </c>
      <c r="G17" s="46">
        <v>404681905.79000002</v>
      </c>
      <c r="H17" s="8">
        <v>125931263.97</v>
      </c>
      <c r="I17" s="22"/>
      <c r="J17" s="3">
        <v>7802</v>
      </c>
      <c r="K17" s="25">
        <v>21459</v>
      </c>
    </row>
    <row r="18" spans="1:13" outlineLevel="1" x14ac:dyDescent="0.25">
      <c r="A18" s="4">
        <v>11</v>
      </c>
      <c r="B18" s="5" t="s">
        <v>4</v>
      </c>
      <c r="C18" s="4">
        <v>2024</v>
      </c>
      <c r="D18" s="4" t="s">
        <v>49</v>
      </c>
      <c r="E18" s="38">
        <v>45565</v>
      </c>
      <c r="F18" s="34">
        <v>1</v>
      </c>
      <c r="G18" s="46">
        <v>404681905.79000002</v>
      </c>
      <c r="H18" s="8">
        <v>102107444.55</v>
      </c>
      <c r="I18" s="22"/>
      <c r="J18" s="3">
        <v>9772</v>
      </c>
      <c r="K18" s="24">
        <v>25280</v>
      </c>
    </row>
    <row r="19" spans="1:13" outlineLevel="1" x14ac:dyDescent="0.25">
      <c r="A19" s="4">
        <v>12</v>
      </c>
      <c r="B19" s="5" t="s">
        <v>4</v>
      </c>
      <c r="C19" s="4">
        <v>2024</v>
      </c>
      <c r="D19" s="14" t="s">
        <v>48</v>
      </c>
      <c r="E19" s="38">
        <v>45565</v>
      </c>
      <c r="F19" s="34">
        <v>1</v>
      </c>
      <c r="G19" s="46">
        <v>404681905.79000002</v>
      </c>
      <c r="H19" s="8">
        <v>104204568.92</v>
      </c>
      <c r="I19" s="22"/>
      <c r="J19" s="13">
        <v>9675</v>
      </c>
      <c r="K19" s="26">
        <v>28693</v>
      </c>
    </row>
    <row r="20" spans="1:13" outlineLevel="1" x14ac:dyDescent="0.25">
      <c r="A20" s="4">
        <v>13</v>
      </c>
      <c r="B20" s="5" t="s">
        <v>4</v>
      </c>
      <c r="C20" s="4">
        <v>2024</v>
      </c>
      <c r="D20" s="14" t="s">
        <v>47</v>
      </c>
      <c r="E20" s="38">
        <v>45565</v>
      </c>
      <c r="F20" s="34">
        <v>1</v>
      </c>
      <c r="G20" s="46">
        <v>404681905.79000002</v>
      </c>
      <c r="H20" s="8">
        <v>105138968.05</v>
      </c>
      <c r="I20" s="22"/>
      <c r="J20" s="13">
        <v>14201</v>
      </c>
      <c r="K20" s="26">
        <v>41707</v>
      </c>
      <c r="M20" s="28"/>
    </row>
    <row r="21" spans="1:13" x14ac:dyDescent="0.25">
      <c r="A21" s="4">
        <v>14</v>
      </c>
      <c r="B21" s="5" t="s">
        <v>4</v>
      </c>
      <c r="C21" s="4">
        <v>2023</v>
      </c>
      <c r="D21" s="4" t="s">
        <v>46</v>
      </c>
      <c r="E21" s="35" t="s">
        <v>45</v>
      </c>
      <c r="F21" s="34">
        <v>1</v>
      </c>
      <c r="G21" s="46">
        <v>397234592</v>
      </c>
      <c r="H21" s="8">
        <v>23342405.460000001</v>
      </c>
      <c r="I21" s="22"/>
      <c r="J21" s="3">
        <v>8141</v>
      </c>
      <c r="K21" s="24">
        <v>49503</v>
      </c>
      <c r="M21" s="28"/>
    </row>
    <row r="22" spans="1:13" outlineLevel="1" x14ac:dyDescent="0.25">
      <c r="A22" s="4">
        <v>15</v>
      </c>
      <c r="B22" s="5" t="s">
        <v>4</v>
      </c>
      <c r="C22" s="4">
        <v>2024</v>
      </c>
      <c r="D22" s="4" t="s">
        <v>44</v>
      </c>
      <c r="E22" s="38">
        <v>45565</v>
      </c>
      <c r="F22" s="34">
        <v>1</v>
      </c>
      <c r="G22" s="46">
        <v>404681906.80000001</v>
      </c>
      <c r="H22" s="8">
        <v>133160596.28</v>
      </c>
      <c r="I22" s="22"/>
      <c r="J22" s="3">
        <v>7552</v>
      </c>
      <c r="K22" s="24">
        <v>32137</v>
      </c>
    </row>
    <row r="23" spans="1:13" outlineLevel="1" x14ac:dyDescent="0.25">
      <c r="A23" s="4">
        <v>16</v>
      </c>
      <c r="B23" s="5" t="s">
        <v>26</v>
      </c>
      <c r="C23" s="4">
        <v>2024</v>
      </c>
      <c r="D23" s="4" t="s">
        <v>43</v>
      </c>
      <c r="E23" s="38">
        <v>45565</v>
      </c>
      <c r="F23" s="34">
        <v>1</v>
      </c>
      <c r="G23" s="46">
        <v>286947752.92000002</v>
      </c>
      <c r="H23" s="8">
        <v>107591580.59999999</v>
      </c>
      <c r="I23" s="22"/>
      <c r="J23" s="3">
        <v>6108</v>
      </c>
      <c r="K23" s="24">
        <v>16427</v>
      </c>
      <c r="M23" s="28"/>
    </row>
    <row r="24" spans="1:13" outlineLevel="1" x14ac:dyDescent="0.25">
      <c r="A24" s="4">
        <v>17</v>
      </c>
      <c r="B24" s="5" t="s">
        <v>4</v>
      </c>
      <c r="C24" s="4">
        <v>2024</v>
      </c>
      <c r="D24" s="4" t="s">
        <v>42</v>
      </c>
      <c r="E24" s="38">
        <v>45565</v>
      </c>
      <c r="F24" s="34">
        <v>1</v>
      </c>
      <c r="G24" s="46">
        <v>404681906.80000001</v>
      </c>
      <c r="H24" s="8">
        <v>104435290.56</v>
      </c>
      <c r="I24" s="22"/>
      <c r="J24" s="3">
        <v>17916</v>
      </c>
      <c r="K24" s="24">
        <v>48496</v>
      </c>
      <c r="M24" s="28"/>
    </row>
    <row r="25" spans="1:13" outlineLevel="1" x14ac:dyDescent="0.25">
      <c r="A25" s="4">
        <v>18</v>
      </c>
      <c r="B25" s="5" t="s">
        <v>4</v>
      </c>
      <c r="C25" s="4">
        <v>2024</v>
      </c>
      <c r="D25" s="4" t="s">
        <v>41</v>
      </c>
      <c r="E25" s="38">
        <v>45565</v>
      </c>
      <c r="F25" s="34">
        <v>1</v>
      </c>
      <c r="G25" s="46">
        <v>404681905.79000002</v>
      </c>
      <c r="H25" s="8">
        <v>102329770.58999999</v>
      </c>
      <c r="I25" s="22"/>
      <c r="J25" s="3">
        <v>5264</v>
      </c>
      <c r="K25" s="24">
        <v>15607</v>
      </c>
    </row>
    <row r="26" spans="1:13" outlineLevel="1" x14ac:dyDescent="0.25">
      <c r="A26" s="4">
        <v>19</v>
      </c>
      <c r="B26" s="5" t="s">
        <v>4</v>
      </c>
      <c r="C26" s="4">
        <v>2024</v>
      </c>
      <c r="D26" s="4" t="s">
        <v>40</v>
      </c>
      <c r="E26" s="38">
        <v>45565</v>
      </c>
      <c r="F26" s="34">
        <v>1</v>
      </c>
      <c r="G26" s="46">
        <v>404681905.79000002</v>
      </c>
      <c r="H26" s="8">
        <v>102215392.34999999</v>
      </c>
      <c r="I26" s="22"/>
      <c r="J26" s="3">
        <v>7722</v>
      </c>
      <c r="K26" s="24">
        <v>18104</v>
      </c>
    </row>
    <row r="27" spans="1:13" outlineLevel="1" x14ac:dyDescent="0.25">
      <c r="A27" s="4">
        <v>20</v>
      </c>
      <c r="B27" s="5" t="s">
        <v>4</v>
      </c>
      <c r="C27" s="4">
        <v>2024</v>
      </c>
      <c r="D27" s="14" t="s">
        <v>39</v>
      </c>
      <c r="E27" s="38">
        <v>45565</v>
      </c>
      <c r="F27" s="34">
        <v>1</v>
      </c>
      <c r="G27" s="46">
        <v>404681905.79000002</v>
      </c>
      <c r="H27" s="8">
        <v>107623088.79999998</v>
      </c>
      <c r="I27" s="22"/>
      <c r="J27" s="13">
        <v>8406</v>
      </c>
      <c r="K27" s="26">
        <v>29994</v>
      </c>
    </row>
    <row r="28" spans="1:13" outlineLevel="1" x14ac:dyDescent="0.25">
      <c r="A28" s="4">
        <v>21</v>
      </c>
      <c r="B28" s="5" t="s">
        <v>4</v>
      </c>
      <c r="C28" s="4">
        <v>2024</v>
      </c>
      <c r="D28" s="4" t="s">
        <v>38</v>
      </c>
      <c r="E28" s="38">
        <v>45565</v>
      </c>
      <c r="F28" s="34">
        <v>1</v>
      </c>
      <c r="G28" s="46">
        <v>404681905.79000002</v>
      </c>
      <c r="H28" s="8">
        <v>112321896.46000001</v>
      </c>
      <c r="I28" s="22"/>
      <c r="J28" s="3">
        <v>10689</v>
      </c>
      <c r="K28" s="24">
        <v>32848</v>
      </c>
      <c r="M28" s="28"/>
    </row>
    <row r="29" spans="1:13" x14ac:dyDescent="0.25">
      <c r="A29" s="4">
        <v>22</v>
      </c>
      <c r="B29" s="5" t="s">
        <v>4</v>
      </c>
      <c r="C29" s="4">
        <v>2024</v>
      </c>
      <c r="D29" s="4" t="s">
        <v>37</v>
      </c>
      <c r="E29" s="38">
        <v>45565</v>
      </c>
      <c r="F29" s="34">
        <v>1</v>
      </c>
      <c r="G29" s="46">
        <v>404681905.79000002</v>
      </c>
      <c r="H29" s="8">
        <v>104154594.30999999</v>
      </c>
      <c r="I29" s="22"/>
      <c r="J29" s="3">
        <v>10096</v>
      </c>
      <c r="K29" s="24">
        <v>28357</v>
      </c>
    </row>
    <row r="30" spans="1:13" x14ac:dyDescent="0.25">
      <c r="A30" s="4">
        <v>23</v>
      </c>
      <c r="B30" s="5" t="s">
        <v>4</v>
      </c>
      <c r="C30" s="4">
        <v>2024</v>
      </c>
      <c r="D30" s="4" t="s">
        <v>36</v>
      </c>
      <c r="E30" s="38">
        <v>45565</v>
      </c>
      <c r="F30" s="34">
        <v>1</v>
      </c>
      <c r="G30" s="46">
        <v>404681905.79000002</v>
      </c>
      <c r="H30" s="8">
        <v>126217584.00999999</v>
      </c>
      <c r="I30" s="22"/>
      <c r="J30" s="3">
        <v>11052</v>
      </c>
      <c r="K30" s="24">
        <v>28837</v>
      </c>
      <c r="M30" s="28"/>
    </row>
    <row r="31" spans="1:13" x14ac:dyDescent="0.25">
      <c r="A31" s="4">
        <v>24</v>
      </c>
      <c r="B31" s="5" t="s">
        <v>4</v>
      </c>
      <c r="C31" s="4">
        <v>2024</v>
      </c>
      <c r="D31" s="4" t="s">
        <v>35</v>
      </c>
      <c r="E31" s="38">
        <v>45565</v>
      </c>
      <c r="F31" s="34">
        <v>1</v>
      </c>
      <c r="G31" s="46">
        <v>404681905.79000002</v>
      </c>
      <c r="H31" s="8">
        <v>102125407.64999999</v>
      </c>
      <c r="I31" s="22"/>
      <c r="J31" s="3">
        <v>4306</v>
      </c>
      <c r="K31" s="1">
        <v>11648</v>
      </c>
    </row>
    <row r="32" spans="1:13" x14ac:dyDescent="0.25">
      <c r="A32" s="4">
        <v>25</v>
      </c>
      <c r="B32" s="9" t="s">
        <v>24</v>
      </c>
      <c r="C32" s="4">
        <v>2018</v>
      </c>
      <c r="D32" s="4" t="s">
        <v>34</v>
      </c>
      <c r="E32" s="35" t="s">
        <v>33</v>
      </c>
      <c r="F32" s="34">
        <v>1</v>
      </c>
      <c r="G32" s="46">
        <v>216203824</v>
      </c>
      <c r="H32" s="8">
        <v>102135755.34999999</v>
      </c>
      <c r="I32" s="22"/>
      <c r="J32" s="3">
        <v>5467</v>
      </c>
      <c r="K32" s="24">
        <v>338757</v>
      </c>
      <c r="M32" s="29"/>
    </row>
    <row r="33" spans="1:14" x14ac:dyDescent="0.25">
      <c r="A33" s="4">
        <v>26</v>
      </c>
      <c r="B33" s="9" t="s">
        <v>24</v>
      </c>
      <c r="C33" s="4">
        <v>2018</v>
      </c>
      <c r="D33" s="4" t="s">
        <v>32</v>
      </c>
      <c r="E33" s="35" t="s">
        <v>31</v>
      </c>
      <c r="F33" s="34">
        <v>1</v>
      </c>
      <c r="G33" s="46">
        <v>269523405</v>
      </c>
      <c r="H33" s="8">
        <v>114328969.33999999</v>
      </c>
      <c r="I33" s="22"/>
      <c r="J33" s="3">
        <v>7038</v>
      </c>
      <c r="K33" s="24">
        <v>400449</v>
      </c>
      <c r="M33" s="29"/>
    </row>
    <row r="34" spans="1:14" s="12" customFormat="1" x14ac:dyDescent="0.25">
      <c r="A34" s="4">
        <v>27</v>
      </c>
      <c r="B34" s="11" t="s">
        <v>26</v>
      </c>
      <c r="C34" s="4">
        <v>2024</v>
      </c>
      <c r="D34" s="10" t="s">
        <v>30</v>
      </c>
      <c r="E34" s="38">
        <v>45565</v>
      </c>
      <c r="F34" s="34">
        <v>1</v>
      </c>
      <c r="G34" s="46">
        <v>286947752.92000002</v>
      </c>
      <c r="H34" s="8">
        <v>107477353.59999999</v>
      </c>
      <c r="I34" s="22"/>
      <c r="J34" s="3">
        <v>9512</v>
      </c>
      <c r="K34" s="27">
        <v>28930</v>
      </c>
      <c r="L34" s="18"/>
      <c r="M34" s="19"/>
      <c r="N34" s="19"/>
    </row>
    <row r="35" spans="1:14" s="12" customFormat="1" x14ac:dyDescent="0.25">
      <c r="A35" s="4">
        <v>28</v>
      </c>
      <c r="B35" s="11" t="s">
        <v>26</v>
      </c>
      <c r="C35" s="4">
        <v>2024</v>
      </c>
      <c r="D35" s="10" t="s">
        <v>29</v>
      </c>
      <c r="E35" s="35" t="s">
        <v>79</v>
      </c>
      <c r="F35" s="34">
        <v>1</v>
      </c>
      <c r="G35" s="46">
        <v>286947752.92000002</v>
      </c>
      <c r="H35" s="8">
        <v>107461378.79999998</v>
      </c>
      <c r="I35" s="22"/>
      <c r="J35" s="3">
        <v>10064</v>
      </c>
      <c r="K35" s="27">
        <v>23920</v>
      </c>
      <c r="L35" s="18"/>
      <c r="M35" s="19"/>
      <c r="N35" s="19"/>
    </row>
    <row r="36" spans="1:14" s="12" customFormat="1" x14ac:dyDescent="0.25">
      <c r="A36" s="4">
        <v>29</v>
      </c>
      <c r="B36" s="9" t="s">
        <v>24</v>
      </c>
      <c r="C36" s="4">
        <v>2018</v>
      </c>
      <c r="D36" s="10" t="s">
        <v>28</v>
      </c>
      <c r="E36" s="47" t="s">
        <v>27</v>
      </c>
      <c r="F36" s="34">
        <v>1</v>
      </c>
      <c r="G36" s="46">
        <v>235832979</v>
      </c>
      <c r="H36" s="8">
        <v>113397779.03999999</v>
      </c>
      <c r="I36" s="22"/>
      <c r="J36" s="3">
        <v>7777</v>
      </c>
      <c r="K36" s="27">
        <v>278780</v>
      </c>
      <c r="L36" s="18"/>
      <c r="M36" s="29"/>
      <c r="N36" s="18"/>
    </row>
    <row r="37" spans="1:14" x14ac:dyDescent="0.25">
      <c r="A37" s="4">
        <v>30</v>
      </c>
      <c r="B37" s="11" t="s">
        <v>26</v>
      </c>
      <c r="C37" s="4">
        <v>2024</v>
      </c>
      <c r="D37" s="10" t="s">
        <v>25</v>
      </c>
      <c r="E37" s="38">
        <v>45565</v>
      </c>
      <c r="F37" s="34">
        <v>1</v>
      </c>
      <c r="G37" s="46">
        <v>286947752.92000002</v>
      </c>
      <c r="H37" s="8">
        <v>102340398.64999999</v>
      </c>
      <c r="I37" s="22"/>
      <c r="J37" s="3">
        <v>14515</v>
      </c>
      <c r="K37" s="27">
        <v>36829</v>
      </c>
      <c r="M37" s="29"/>
    </row>
    <row r="38" spans="1:14" x14ac:dyDescent="0.25">
      <c r="A38" s="4">
        <v>31</v>
      </c>
      <c r="B38" s="9" t="s">
        <v>24</v>
      </c>
      <c r="C38" s="4">
        <v>2020</v>
      </c>
      <c r="D38" s="31" t="s">
        <v>23</v>
      </c>
      <c r="E38" s="39" t="s">
        <v>22</v>
      </c>
      <c r="F38" s="40">
        <v>1</v>
      </c>
      <c r="G38" s="46">
        <v>315495000</v>
      </c>
      <c r="H38" s="8">
        <v>102124346.25</v>
      </c>
      <c r="I38" s="22"/>
      <c r="J38" s="3">
        <v>7488</v>
      </c>
      <c r="K38" s="24">
        <v>139081</v>
      </c>
    </row>
    <row r="39" spans="1:14" ht="16.5" customHeight="1" x14ac:dyDescent="0.25">
      <c r="A39" s="57" t="s">
        <v>21</v>
      </c>
      <c r="B39" s="58"/>
      <c r="C39" s="58"/>
      <c r="D39" s="58"/>
      <c r="E39" s="58"/>
      <c r="F39" s="58"/>
      <c r="G39" s="58"/>
      <c r="H39" s="58"/>
      <c r="I39" s="58"/>
      <c r="J39" s="58"/>
      <c r="K39" s="59"/>
    </row>
    <row r="40" spans="1:14" x14ac:dyDescent="0.25">
      <c r="A40" s="4">
        <f>+A38+1</f>
        <v>32</v>
      </c>
      <c r="B40" s="5" t="s">
        <v>20</v>
      </c>
      <c r="C40" s="4">
        <v>2008</v>
      </c>
      <c r="D40" s="4" t="s">
        <v>19</v>
      </c>
      <c r="E40" s="41" t="s">
        <v>18</v>
      </c>
      <c r="F40" s="42">
        <v>1</v>
      </c>
      <c r="G40" s="46">
        <v>18661994.93</v>
      </c>
      <c r="H40" s="8">
        <v>2261395.983</v>
      </c>
      <c r="I40" s="22"/>
      <c r="J40" s="3">
        <v>2027</v>
      </c>
      <c r="K40" s="24">
        <v>366701</v>
      </c>
      <c r="M40" s="29"/>
    </row>
    <row r="41" spans="1:14" ht="16.5" customHeight="1" x14ac:dyDescent="0.25">
      <c r="A41" s="57" t="s">
        <v>17</v>
      </c>
      <c r="B41" s="58"/>
      <c r="C41" s="58"/>
      <c r="D41" s="58"/>
      <c r="E41" s="58"/>
      <c r="F41" s="58"/>
      <c r="G41" s="58"/>
      <c r="H41" s="58"/>
      <c r="I41" s="58"/>
      <c r="J41" s="58"/>
      <c r="K41" s="59"/>
    </row>
    <row r="42" spans="1:14" x14ac:dyDescent="0.25">
      <c r="A42" s="4">
        <f>+A40+1</f>
        <v>33</v>
      </c>
      <c r="B42" s="5" t="s">
        <v>16</v>
      </c>
      <c r="C42" s="4">
        <v>2016</v>
      </c>
      <c r="D42" s="4" t="s">
        <v>15</v>
      </c>
      <c r="E42" s="43" t="s">
        <v>14</v>
      </c>
      <c r="F42" s="42">
        <v>1</v>
      </c>
      <c r="G42" s="46">
        <v>293849402</v>
      </c>
      <c r="H42" s="8">
        <v>20675191.84</v>
      </c>
      <c r="I42" s="22"/>
      <c r="J42" s="3">
        <v>4623</v>
      </c>
      <c r="K42" s="24">
        <v>273970</v>
      </c>
      <c r="M42" s="29"/>
    </row>
    <row r="43" spans="1:14" ht="16.5" customHeight="1" x14ac:dyDescent="0.25">
      <c r="A43" s="57" t="s">
        <v>13</v>
      </c>
      <c r="B43" s="58"/>
      <c r="C43" s="58"/>
      <c r="D43" s="58"/>
      <c r="E43" s="58"/>
      <c r="F43" s="58"/>
      <c r="G43" s="58"/>
      <c r="H43" s="58"/>
      <c r="I43" s="58"/>
      <c r="J43" s="58"/>
      <c r="K43" s="59"/>
    </row>
    <row r="44" spans="1:14" x14ac:dyDescent="0.25">
      <c r="A44" s="4">
        <f>+A42+1</f>
        <v>34</v>
      </c>
      <c r="B44" s="5" t="s">
        <v>12</v>
      </c>
      <c r="C44" s="4">
        <v>2016</v>
      </c>
      <c r="D44" s="4" t="s">
        <v>11</v>
      </c>
      <c r="E44" s="43" t="s">
        <v>10</v>
      </c>
      <c r="F44" s="42">
        <v>1</v>
      </c>
      <c r="G44" s="46">
        <v>99089487</v>
      </c>
      <c r="H44" s="8">
        <v>8061128.3200000003</v>
      </c>
      <c r="I44" s="8"/>
      <c r="J44" s="3">
        <v>10348</v>
      </c>
      <c r="K44" s="24">
        <v>276436</v>
      </c>
      <c r="M44" s="29"/>
    </row>
    <row r="45" spans="1:14" ht="16.5" customHeight="1" x14ac:dyDescent="0.25">
      <c r="A45" s="57" t="s">
        <v>80</v>
      </c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1"/>
      <c r="M45" s="1"/>
      <c r="N45" s="1"/>
    </row>
    <row r="46" spans="1:14" x14ac:dyDescent="0.25">
      <c r="A46" s="4">
        <v>35</v>
      </c>
      <c r="B46" s="5" t="s">
        <v>4</v>
      </c>
      <c r="C46" s="4">
        <v>2024</v>
      </c>
      <c r="D46" s="4" t="s">
        <v>81</v>
      </c>
      <c r="E46" s="4" t="s">
        <v>82</v>
      </c>
      <c r="F46" s="4">
        <v>1</v>
      </c>
      <c r="G46" s="56">
        <v>404136882.44999999</v>
      </c>
      <c r="H46" s="56">
        <v>53884917.68</v>
      </c>
      <c r="I46" s="8">
        <v>7350000</v>
      </c>
      <c r="J46" s="3">
        <v>14278</v>
      </c>
      <c r="K46" s="3">
        <v>33707</v>
      </c>
      <c r="L46" s="1"/>
      <c r="M46" s="1"/>
      <c r="N46" s="1"/>
    </row>
    <row r="47" spans="1:14" x14ac:dyDescent="0.25">
      <c r="A47" s="4">
        <v>36</v>
      </c>
      <c r="B47" s="5" t="s">
        <v>83</v>
      </c>
      <c r="C47" s="4">
        <v>2018</v>
      </c>
      <c r="D47" s="4" t="s">
        <v>84</v>
      </c>
      <c r="E47" s="4" t="s">
        <v>82</v>
      </c>
      <c r="F47" s="4">
        <v>1</v>
      </c>
      <c r="G47" s="56">
        <v>269523405</v>
      </c>
      <c r="H47" s="56">
        <v>154062723.47999999</v>
      </c>
      <c r="I47" s="8">
        <v>87120.02</v>
      </c>
      <c r="J47" s="3">
        <v>6788</v>
      </c>
      <c r="K47" s="3">
        <v>310534</v>
      </c>
      <c r="L47" s="1"/>
      <c r="M47" s="1"/>
      <c r="N47" s="1"/>
    </row>
    <row r="48" spans="1:14" s="12" customFormat="1" x14ac:dyDescent="0.25">
      <c r="A48" s="4">
        <f>+A47+1</f>
        <v>37</v>
      </c>
      <c r="B48" s="9" t="s">
        <v>83</v>
      </c>
      <c r="C48" s="4">
        <v>2021</v>
      </c>
      <c r="D48" s="4" t="s">
        <v>85</v>
      </c>
      <c r="E48" s="4" t="s">
        <v>82</v>
      </c>
      <c r="F48" s="4">
        <v>1</v>
      </c>
      <c r="G48" s="56">
        <v>288809068.50999999</v>
      </c>
      <c r="H48" s="56">
        <v>165583866.03</v>
      </c>
      <c r="I48" s="8">
        <v>2470396.5699999998</v>
      </c>
      <c r="J48" s="3">
        <v>10134</v>
      </c>
      <c r="K48" s="3">
        <v>141538</v>
      </c>
    </row>
    <row r="49" spans="1:19" x14ac:dyDescent="0.25">
      <c r="A49" s="4">
        <f>+A48+1</f>
        <v>38</v>
      </c>
      <c r="B49" s="5" t="s">
        <v>86</v>
      </c>
      <c r="C49" s="4">
        <v>2000</v>
      </c>
      <c r="D49" s="4" t="s">
        <v>87</v>
      </c>
      <c r="E49" s="4" t="s">
        <v>88</v>
      </c>
      <c r="F49" s="4">
        <v>1</v>
      </c>
      <c r="G49" s="56">
        <v>37748376</v>
      </c>
      <c r="H49" s="56">
        <v>25826180.579999998</v>
      </c>
      <c r="I49" s="8">
        <v>1565971.26</v>
      </c>
      <c r="J49" s="3">
        <v>5512</v>
      </c>
      <c r="K49" s="3">
        <v>695370</v>
      </c>
      <c r="L49" s="1"/>
      <c r="M49" s="1"/>
      <c r="N49" s="1"/>
    </row>
    <row r="50" spans="1:19" x14ac:dyDescent="0.25">
      <c r="A50" s="4">
        <f>+A49+1</f>
        <v>39</v>
      </c>
      <c r="B50" s="5" t="s">
        <v>89</v>
      </c>
      <c r="C50" s="4">
        <v>2018</v>
      </c>
      <c r="D50" s="4" t="s">
        <v>90</v>
      </c>
      <c r="E50" s="4" t="s">
        <v>91</v>
      </c>
      <c r="F50" s="4">
        <v>1</v>
      </c>
      <c r="G50" s="56">
        <v>99089487</v>
      </c>
      <c r="H50" s="56">
        <v>59452108.159999996</v>
      </c>
      <c r="I50" s="8">
        <v>9823517.6099999994</v>
      </c>
      <c r="J50" s="3">
        <v>2629</v>
      </c>
      <c r="K50" s="3">
        <v>233295</v>
      </c>
      <c r="L50" s="1"/>
      <c r="M50" s="1"/>
      <c r="N50" s="1"/>
    </row>
    <row r="51" spans="1:19" x14ac:dyDescent="0.25">
      <c r="A51" s="4">
        <f>+A50+1</f>
        <v>40</v>
      </c>
      <c r="B51" s="5" t="s">
        <v>4</v>
      </c>
      <c r="C51" s="4">
        <v>2024</v>
      </c>
      <c r="D51" s="4" t="s">
        <v>92</v>
      </c>
      <c r="E51" s="4" t="s">
        <v>82</v>
      </c>
      <c r="F51" s="4">
        <v>1</v>
      </c>
      <c r="G51" s="56">
        <v>404136882.44999999</v>
      </c>
      <c r="H51" s="56">
        <v>53884917.68</v>
      </c>
      <c r="I51" s="8">
        <v>3950000</v>
      </c>
      <c r="J51" s="3">
        <v>11465</v>
      </c>
      <c r="K51" s="3">
        <v>35630</v>
      </c>
      <c r="L51" s="1"/>
      <c r="M51" s="1"/>
      <c r="N51" s="1"/>
    </row>
    <row r="52" spans="1:19" ht="16.5" customHeight="1" x14ac:dyDescent="0.25">
      <c r="A52" s="57" t="s">
        <v>9</v>
      </c>
      <c r="B52" s="58"/>
      <c r="C52" s="58"/>
      <c r="D52" s="58"/>
      <c r="E52" s="58"/>
      <c r="F52" s="58"/>
      <c r="G52" s="58"/>
      <c r="H52" s="58"/>
      <c r="I52" s="58"/>
      <c r="J52" s="58"/>
      <c r="K52" s="59"/>
    </row>
    <row r="53" spans="1:19" x14ac:dyDescent="0.25">
      <c r="A53" s="4">
        <v>41</v>
      </c>
      <c r="B53" s="5" t="s">
        <v>4</v>
      </c>
      <c r="C53" s="4">
        <v>2024</v>
      </c>
      <c r="D53" s="4" t="s">
        <v>93</v>
      </c>
      <c r="E53" s="60">
        <v>45536</v>
      </c>
      <c r="F53" s="4">
        <v>1</v>
      </c>
      <c r="G53" s="56">
        <v>396898214</v>
      </c>
      <c r="H53" s="61">
        <v>19844910.690000005</v>
      </c>
      <c r="I53" s="62">
        <v>3839285.73</v>
      </c>
      <c r="J53" s="62">
        <v>15160</v>
      </c>
      <c r="K53" s="3">
        <v>47855</v>
      </c>
      <c r="L53" s="63">
        <v>777</v>
      </c>
      <c r="M53" s="64">
        <v>32695</v>
      </c>
      <c r="N53" s="64">
        <v>47855</v>
      </c>
      <c r="O53" s="64"/>
      <c r="P53" s="64">
        <f>+N53-M53</f>
        <v>15160</v>
      </c>
      <c r="Q53" s="65">
        <f>+'[1]Кизилкум КБ'!I53-'[1]1. Шахсан бириктирилган янги'!I98</f>
        <v>0</v>
      </c>
      <c r="R53" s="66">
        <f>+'[1]Кизилкум КБ'!H53-'[1]1. Шахсан бириктирилган янги'!H98</f>
        <v>0</v>
      </c>
      <c r="S53" s="63"/>
    </row>
    <row r="54" spans="1:19" x14ac:dyDescent="0.25">
      <c r="A54" s="4">
        <f t="shared" ref="A54:A61" si="0">+A53+1</f>
        <v>42</v>
      </c>
      <c r="B54" s="5" t="s">
        <v>16</v>
      </c>
      <c r="C54" s="4">
        <v>2017</v>
      </c>
      <c r="D54" s="4" t="s">
        <v>94</v>
      </c>
      <c r="E54" s="60">
        <v>42979</v>
      </c>
      <c r="F54" s="4">
        <v>1</v>
      </c>
      <c r="G54" s="56">
        <v>293849402</v>
      </c>
      <c r="H54" s="61">
        <v>14692470.090000004</v>
      </c>
      <c r="I54" s="62"/>
      <c r="J54" s="62">
        <v>12880</v>
      </c>
      <c r="K54" s="3">
        <v>370455</v>
      </c>
      <c r="L54" s="63">
        <v>700</v>
      </c>
      <c r="M54" s="64">
        <v>357575</v>
      </c>
      <c r="N54" s="64">
        <v>370455</v>
      </c>
      <c r="O54" s="64"/>
      <c r="P54" s="64">
        <f t="shared" ref="P54:P61" si="1">+N54-M54</f>
        <v>12880</v>
      </c>
      <c r="Q54" s="65">
        <f>+'[1]Кизилкум КБ'!I54-'[1]1. Шахсан бириктирилган янги'!I99</f>
        <v>0</v>
      </c>
      <c r="R54" s="66">
        <f>+'[1]Кизилкум КБ'!H54-'[1]1. Шахсан бириктирилган янги'!H99</f>
        <v>0</v>
      </c>
      <c r="S54" s="63"/>
    </row>
    <row r="55" spans="1:19" x14ac:dyDescent="0.25">
      <c r="A55" s="4">
        <f t="shared" si="0"/>
        <v>43</v>
      </c>
      <c r="B55" s="5" t="s">
        <v>16</v>
      </c>
      <c r="C55" s="4">
        <v>2017</v>
      </c>
      <c r="D55" s="4" t="s">
        <v>95</v>
      </c>
      <c r="E55" s="60">
        <v>42795</v>
      </c>
      <c r="F55" s="4">
        <v>1</v>
      </c>
      <c r="G55" s="56">
        <v>185910752</v>
      </c>
      <c r="H55" s="61">
        <v>9295537.5900000036</v>
      </c>
      <c r="I55" s="62"/>
      <c r="J55" s="62">
        <v>30222</v>
      </c>
      <c r="K55" s="3">
        <v>521260</v>
      </c>
      <c r="L55" s="63">
        <v>714</v>
      </c>
      <c r="M55" s="64">
        <v>491038</v>
      </c>
      <c r="N55" s="64">
        <v>521260</v>
      </c>
      <c r="O55" s="64"/>
      <c r="P55" s="64">
        <f t="shared" si="1"/>
        <v>30222</v>
      </c>
      <c r="Q55" s="65">
        <f>+'[1]Кизилкум КБ'!I55-'[1]1. Шахсан бириктирилган янги'!I100</f>
        <v>0</v>
      </c>
      <c r="R55" s="66">
        <f>+'[1]Кизилкум КБ'!H55-'[1]1. Шахсан бириктирилган янги'!H100</f>
        <v>0</v>
      </c>
      <c r="S55" s="63"/>
    </row>
    <row r="56" spans="1:19" x14ac:dyDescent="0.25">
      <c r="A56" s="4">
        <f t="shared" si="0"/>
        <v>44</v>
      </c>
      <c r="B56" s="5" t="s">
        <v>96</v>
      </c>
      <c r="C56" s="14">
        <v>2015</v>
      </c>
      <c r="D56" s="14" t="s">
        <v>97</v>
      </c>
      <c r="E56" s="67">
        <v>45566</v>
      </c>
      <c r="F56" s="4">
        <v>1</v>
      </c>
      <c r="G56" s="68">
        <v>169867692</v>
      </c>
      <c r="H56" s="69">
        <v>8493384.599999994</v>
      </c>
      <c r="I56" s="62">
        <v>783299.99000000022</v>
      </c>
      <c r="J56" s="62">
        <v>10720</v>
      </c>
      <c r="K56" s="13">
        <v>389830</v>
      </c>
      <c r="L56" s="63">
        <v>701</v>
      </c>
      <c r="M56" s="64">
        <v>379110</v>
      </c>
      <c r="N56" s="64">
        <v>389830</v>
      </c>
      <c r="O56" s="64"/>
      <c r="P56" s="64">
        <f t="shared" si="1"/>
        <v>10720</v>
      </c>
      <c r="Q56" s="65">
        <f>+'[1]Кизилкум КБ'!I56-'[1]1. Шахсан бириктирилган янги'!I101</f>
        <v>0</v>
      </c>
      <c r="R56" s="66">
        <f>+'[1]Кизилкум КБ'!H56-'[1]1. Шахсан бириктирилган янги'!H101</f>
        <v>0</v>
      </c>
      <c r="S56" s="63"/>
    </row>
    <row r="57" spans="1:19" x14ac:dyDescent="0.25">
      <c r="A57" s="4">
        <f t="shared" si="0"/>
        <v>45</v>
      </c>
      <c r="B57" s="5" t="s">
        <v>12</v>
      </c>
      <c r="C57" s="4">
        <v>2017</v>
      </c>
      <c r="D57" s="7" t="s">
        <v>98</v>
      </c>
      <c r="E57" s="7" t="s">
        <v>99</v>
      </c>
      <c r="F57" s="4">
        <v>1</v>
      </c>
      <c r="G57" s="70">
        <v>135537641</v>
      </c>
      <c r="H57" s="61">
        <v>6776882.0399999917</v>
      </c>
      <c r="I57" s="62"/>
      <c r="J57" s="62">
        <v>12450</v>
      </c>
      <c r="K57" s="3">
        <v>409366</v>
      </c>
      <c r="L57" s="63">
        <v>713</v>
      </c>
      <c r="M57" s="64">
        <v>396916</v>
      </c>
      <c r="N57" s="64">
        <v>409366</v>
      </c>
      <c r="O57" s="64"/>
      <c r="P57" s="64">
        <f t="shared" si="1"/>
        <v>12450</v>
      </c>
      <c r="Q57" s="65">
        <f>+'[1]Кизилкум КБ'!I57-'[1]1. Шахсан бириктирилган янги'!I102</f>
        <v>0</v>
      </c>
      <c r="R57" s="66">
        <f>+'[1]Кизилкум КБ'!H57-'[1]1. Шахсан бириктирилган янги'!H102</f>
        <v>0</v>
      </c>
      <c r="S57" s="63"/>
    </row>
    <row r="58" spans="1:19" x14ac:dyDescent="0.25">
      <c r="A58" s="4">
        <f t="shared" si="0"/>
        <v>46</v>
      </c>
      <c r="B58" s="5" t="s">
        <v>12</v>
      </c>
      <c r="C58" s="4">
        <v>2015</v>
      </c>
      <c r="D58" s="4" t="s">
        <v>100</v>
      </c>
      <c r="E58" s="60">
        <v>42856</v>
      </c>
      <c r="F58" s="4">
        <v>1</v>
      </c>
      <c r="G58" s="56">
        <v>72665624</v>
      </c>
      <c r="H58" s="61">
        <v>3633281.1899999976</v>
      </c>
      <c r="I58" s="62"/>
      <c r="J58" s="62">
        <v>7440</v>
      </c>
      <c r="K58" s="3">
        <v>330394</v>
      </c>
      <c r="L58" s="63">
        <v>704</v>
      </c>
      <c r="M58" s="64">
        <v>322954</v>
      </c>
      <c r="N58" s="64">
        <v>330394</v>
      </c>
      <c r="O58" s="64"/>
      <c r="P58" s="64">
        <f t="shared" si="1"/>
        <v>7440</v>
      </c>
      <c r="Q58" s="65">
        <f>+'[1]Кизилкум КБ'!I58-'[1]1. Шахсан бириктирилган янги'!I103</f>
        <v>0</v>
      </c>
      <c r="R58" s="66">
        <f>+'[1]Кизилкум КБ'!H58-'[1]1. Шахсан бириктирилган янги'!H103</f>
        <v>0</v>
      </c>
      <c r="S58" s="63"/>
    </row>
    <row r="59" spans="1:19" x14ac:dyDescent="0.25">
      <c r="A59" s="4">
        <f t="shared" si="0"/>
        <v>47</v>
      </c>
      <c r="B59" s="5" t="s">
        <v>101</v>
      </c>
      <c r="C59" s="4">
        <v>2018</v>
      </c>
      <c r="D59" s="7" t="s">
        <v>102</v>
      </c>
      <c r="E59" s="7" t="s">
        <v>103</v>
      </c>
      <c r="F59" s="4">
        <v>1</v>
      </c>
      <c r="G59" s="56">
        <v>73798075</v>
      </c>
      <c r="H59" s="61">
        <v>3689903.7599999979</v>
      </c>
      <c r="I59" s="62"/>
      <c r="J59" s="62">
        <v>16122</v>
      </c>
      <c r="K59" s="3">
        <v>320026</v>
      </c>
      <c r="L59" s="63">
        <v>711</v>
      </c>
      <c r="M59" s="64">
        <v>303904</v>
      </c>
      <c r="N59" s="64">
        <v>320026</v>
      </c>
      <c r="O59" s="64"/>
      <c r="P59" s="64">
        <f t="shared" si="1"/>
        <v>16122</v>
      </c>
      <c r="Q59" s="65">
        <f>+'[1]Кизилкум КБ'!I59-'[1]1. Шахсан бириктирилган янги'!I104</f>
        <v>0</v>
      </c>
      <c r="R59" s="66">
        <f>+'[1]Кизилкум КБ'!H59-'[1]1. Шахсан бириктирилган янги'!H104</f>
        <v>0</v>
      </c>
      <c r="S59" s="63"/>
    </row>
    <row r="60" spans="1:19" x14ac:dyDescent="0.25">
      <c r="A60" s="4">
        <f t="shared" si="0"/>
        <v>48</v>
      </c>
      <c r="B60" s="5" t="s">
        <v>16</v>
      </c>
      <c r="C60" s="4">
        <v>2017</v>
      </c>
      <c r="D60" s="4" t="s">
        <v>104</v>
      </c>
      <c r="E60" s="60">
        <v>45597</v>
      </c>
      <c r="F60" s="4">
        <v>1</v>
      </c>
      <c r="G60" s="56">
        <v>293849402</v>
      </c>
      <c r="H60" s="61">
        <v>14692470.090000004</v>
      </c>
      <c r="I60" s="62"/>
      <c r="J60" s="62">
        <v>17415</v>
      </c>
      <c r="K60" s="3">
        <v>352754</v>
      </c>
      <c r="L60" s="63">
        <v>705</v>
      </c>
      <c r="M60" s="64">
        <v>335339</v>
      </c>
      <c r="N60" s="64">
        <v>352754</v>
      </c>
      <c r="O60" s="64"/>
      <c r="P60" s="64">
        <f t="shared" si="1"/>
        <v>17415</v>
      </c>
      <c r="Q60" s="65">
        <f>+'[1]Кизилкум КБ'!I60-'[1]1. Шахсан бириктирилган янги'!I105</f>
        <v>0</v>
      </c>
      <c r="R60" s="66">
        <f>+'[1]Кизилкум КБ'!H60-'[1]1. Шахсан бириктирилган янги'!H105</f>
        <v>0</v>
      </c>
      <c r="S60" s="63"/>
    </row>
    <row r="61" spans="1:19" x14ac:dyDescent="0.25">
      <c r="A61" s="4">
        <f t="shared" si="0"/>
        <v>49</v>
      </c>
      <c r="B61" s="5" t="s">
        <v>105</v>
      </c>
      <c r="C61" s="4">
        <v>2015</v>
      </c>
      <c r="D61" s="4" t="s">
        <v>106</v>
      </c>
      <c r="E61" s="60">
        <v>42309</v>
      </c>
      <c r="F61" s="4">
        <v>1</v>
      </c>
      <c r="G61" s="56">
        <v>45449045</v>
      </c>
      <c r="H61" s="61">
        <v>2272452.2400000021</v>
      </c>
      <c r="I61" s="62"/>
      <c r="J61" s="62">
        <v>13326</v>
      </c>
      <c r="K61" s="3">
        <v>343833</v>
      </c>
      <c r="L61" s="63">
        <v>710</v>
      </c>
      <c r="M61" s="64">
        <v>330507</v>
      </c>
      <c r="N61" s="64">
        <v>343833</v>
      </c>
      <c r="O61" s="64"/>
      <c r="P61" s="64">
        <f t="shared" si="1"/>
        <v>13326</v>
      </c>
      <c r="Q61" s="65">
        <f>+'[1]Кизилкум КБ'!I61-'[1]1. Шахсан бириктирилган янги'!I106</f>
        <v>0</v>
      </c>
      <c r="R61" s="66">
        <f>+'[1]Кизилкум КБ'!H61-'[1]1. Шахсан бириктирилган янги'!H106</f>
        <v>0</v>
      </c>
      <c r="S61" s="63"/>
    </row>
    <row r="62" spans="1:19" x14ac:dyDescent="0.25">
      <c r="A62" s="4">
        <v>50</v>
      </c>
      <c r="B62" s="5" t="s">
        <v>8</v>
      </c>
      <c r="C62" s="4">
        <v>2025</v>
      </c>
      <c r="D62" s="7" t="s">
        <v>7</v>
      </c>
      <c r="E62" s="43" t="s">
        <v>6</v>
      </c>
      <c r="F62" s="42">
        <v>1</v>
      </c>
      <c r="G62" s="44">
        <v>512321429</v>
      </c>
      <c r="H62" s="8">
        <v>42614281.270000003</v>
      </c>
      <c r="I62" s="22"/>
      <c r="J62" s="3">
        <v>17414</v>
      </c>
      <c r="K62" s="24">
        <v>37375</v>
      </c>
      <c r="M62" s="29"/>
    </row>
    <row r="63" spans="1:19" ht="16.5" customHeight="1" x14ac:dyDescent="0.25">
      <c r="A63" s="4"/>
      <c r="B63" s="52" t="s">
        <v>107</v>
      </c>
      <c r="C63" s="52"/>
      <c r="D63" s="52"/>
      <c r="E63" s="52"/>
      <c r="F63" s="52"/>
      <c r="G63" s="52"/>
      <c r="H63" s="52"/>
      <c r="I63" s="52"/>
      <c r="J63" s="52"/>
      <c r="K63" s="52"/>
      <c r="L63" s="63"/>
      <c r="M63" s="71"/>
      <c r="N63" s="71"/>
      <c r="O63" s="63"/>
      <c r="P63" s="71"/>
      <c r="Q63" s="63"/>
      <c r="R63" s="63"/>
      <c r="S63" s="63"/>
    </row>
    <row r="64" spans="1:19" x14ac:dyDescent="0.25">
      <c r="A64" s="4">
        <v>51</v>
      </c>
      <c r="B64" s="5" t="s">
        <v>4</v>
      </c>
      <c r="C64" s="4">
        <v>2024</v>
      </c>
      <c r="D64" s="4" t="s">
        <v>108</v>
      </c>
      <c r="E64" s="60">
        <v>45536</v>
      </c>
      <c r="F64" s="4">
        <v>1</v>
      </c>
      <c r="G64" s="56">
        <v>396898214</v>
      </c>
      <c r="H64" s="56">
        <v>19844910.690000005</v>
      </c>
      <c r="I64" s="4"/>
      <c r="J64" s="62">
        <v>10459</v>
      </c>
      <c r="K64" s="3">
        <v>391135</v>
      </c>
      <c r="L64" s="63">
        <v>707</v>
      </c>
      <c r="M64" s="63">
        <v>28676</v>
      </c>
      <c r="N64" s="63">
        <v>39135</v>
      </c>
      <c r="O64" s="63"/>
      <c r="P64" s="63">
        <f>+N64-M64</f>
        <v>10459</v>
      </c>
      <c r="Q64" s="65">
        <f>+'[1]Кизилкум КБ'!I64-'[1]1. Шахсан бириктирилган янги'!I110</f>
        <v>0</v>
      </c>
      <c r="R64" s="66">
        <f>+'[1]Кизилкум КБ'!H64-'[1]1. Шахсан бириктирилган янги'!H110</f>
        <v>0</v>
      </c>
      <c r="S64" s="63"/>
    </row>
    <row r="65" spans="1:19" x14ac:dyDescent="0.25">
      <c r="A65" s="4"/>
      <c r="B65" s="52" t="s">
        <v>109</v>
      </c>
      <c r="C65" s="52"/>
      <c r="D65" s="52"/>
      <c r="E65" s="52"/>
      <c r="F65" s="52"/>
      <c r="G65" s="52"/>
      <c r="H65" s="52"/>
      <c r="I65" s="52"/>
      <c r="J65" s="52"/>
      <c r="K65" s="52"/>
      <c r="L65" s="63"/>
      <c r="M65" s="63"/>
      <c r="N65" s="63"/>
      <c r="O65" s="63"/>
      <c r="P65" s="63"/>
      <c r="Q65" s="63"/>
      <c r="R65" s="63"/>
      <c r="S65" s="63"/>
    </row>
    <row r="66" spans="1:19" x14ac:dyDescent="0.25">
      <c r="A66" s="4">
        <f>+A64+1</f>
        <v>52</v>
      </c>
      <c r="B66" s="5" t="s">
        <v>16</v>
      </c>
      <c r="C66" s="4">
        <v>2013</v>
      </c>
      <c r="D66" s="4" t="s">
        <v>110</v>
      </c>
      <c r="E66" s="60">
        <v>41883</v>
      </c>
      <c r="F66" s="4">
        <v>1</v>
      </c>
      <c r="G66" s="56">
        <v>178087401</v>
      </c>
      <c r="H66" s="56">
        <v>8904370.0699999928</v>
      </c>
      <c r="I66" s="62">
        <v>31167191.199999996</v>
      </c>
      <c r="J66" s="62">
        <v>13547</v>
      </c>
      <c r="K66" s="3">
        <v>494553</v>
      </c>
      <c r="L66" s="63">
        <v>702</v>
      </c>
      <c r="M66" s="63">
        <v>481006</v>
      </c>
      <c r="N66" s="63">
        <v>494553</v>
      </c>
      <c r="O66" s="63"/>
      <c r="P66" s="63">
        <f>+N66-M66</f>
        <v>13547</v>
      </c>
      <c r="Q66" s="65">
        <f>+'[1]Кизилкум КБ'!I66-'[1]1. Шахсан бириктирилган янги'!I112</f>
        <v>0</v>
      </c>
      <c r="R66" s="65">
        <f>+'[1]Кизилкум КБ'!H66-'[1]1. Шахсан бириктирилган янги'!H112</f>
        <v>0</v>
      </c>
      <c r="S66" s="63"/>
    </row>
    <row r="67" spans="1:19" ht="16.5" customHeight="1" x14ac:dyDescent="0.25">
      <c r="A67" s="57" t="s">
        <v>5</v>
      </c>
      <c r="B67" s="58"/>
      <c r="C67" s="58"/>
      <c r="D67" s="58"/>
      <c r="E67" s="58"/>
      <c r="F67" s="58"/>
      <c r="G67" s="58"/>
      <c r="H67" s="58"/>
      <c r="I67" s="58"/>
      <c r="J67" s="58"/>
      <c r="K67" s="59"/>
    </row>
    <row r="68" spans="1:19" x14ac:dyDescent="0.25">
      <c r="A68" s="4">
        <v>53</v>
      </c>
      <c r="B68" s="5" t="s">
        <v>4</v>
      </c>
      <c r="C68" s="4">
        <v>2024</v>
      </c>
      <c r="D68" s="4" t="s">
        <v>3</v>
      </c>
      <c r="E68" s="45">
        <v>45565</v>
      </c>
      <c r="F68" s="42">
        <v>1</v>
      </c>
      <c r="G68" s="48">
        <v>404681906.80000001</v>
      </c>
      <c r="H68" s="8">
        <v>24100145.52</v>
      </c>
      <c r="I68" s="22"/>
      <c r="J68" s="3">
        <v>9719</v>
      </c>
      <c r="K68" s="24">
        <v>29924</v>
      </c>
      <c r="M68" s="29"/>
    </row>
    <row r="69" spans="1:19" x14ac:dyDescent="0.25">
      <c r="A69" s="4">
        <f>+A68+1</f>
        <v>54</v>
      </c>
      <c r="B69" s="5" t="s">
        <v>2</v>
      </c>
      <c r="C69" s="4">
        <v>2022</v>
      </c>
      <c r="D69" s="4" t="s">
        <v>1</v>
      </c>
      <c r="E69" s="43" t="s">
        <v>0</v>
      </c>
      <c r="F69" s="42">
        <v>1</v>
      </c>
      <c r="G69" s="48">
        <v>365247391</v>
      </c>
      <c r="H69" s="8">
        <v>59242639.049999997</v>
      </c>
      <c r="I69" s="22"/>
      <c r="J69" s="3">
        <v>9240</v>
      </c>
      <c r="K69" s="24">
        <v>146437</v>
      </c>
    </row>
    <row r="70" spans="1:19" x14ac:dyDescent="0.25">
      <c r="A70" s="6"/>
      <c r="B70" s="50" t="s">
        <v>111</v>
      </c>
      <c r="C70" s="50"/>
      <c r="D70" s="50"/>
      <c r="E70" s="50"/>
      <c r="F70" s="50"/>
      <c r="G70" s="50"/>
      <c r="H70" s="50"/>
      <c r="I70" s="50"/>
      <c r="J70" s="50"/>
      <c r="K70" s="50"/>
      <c r="L70" s="1"/>
      <c r="M70" s="1"/>
      <c r="N70" s="1"/>
    </row>
    <row r="71" spans="1:19" ht="33" x14ac:dyDescent="0.25">
      <c r="A71" s="4">
        <v>55</v>
      </c>
      <c r="B71" s="5" t="s">
        <v>112</v>
      </c>
      <c r="C71" s="4">
        <v>2017</v>
      </c>
      <c r="D71" s="4" t="s">
        <v>113</v>
      </c>
      <c r="E71" s="60">
        <v>36702</v>
      </c>
      <c r="F71" s="4">
        <v>1</v>
      </c>
      <c r="G71" s="13">
        <v>832351691</v>
      </c>
      <c r="H71" s="3">
        <v>39819927</v>
      </c>
      <c r="I71" s="56"/>
      <c r="J71" s="3">
        <v>7361</v>
      </c>
      <c r="K71" s="13">
        <v>405340</v>
      </c>
      <c r="L71" s="1"/>
      <c r="M71" s="1"/>
      <c r="N71" s="1"/>
    </row>
    <row r="72" spans="1:19" x14ac:dyDescent="0.25">
      <c r="A72" s="4">
        <f t="shared" ref="A72:A82" si="2">+A71+1</f>
        <v>56</v>
      </c>
      <c r="B72" s="5" t="s">
        <v>114</v>
      </c>
      <c r="C72" s="4">
        <v>2020</v>
      </c>
      <c r="D72" s="4" t="s">
        <v>115</v>
      </c>
      <c r="E72" s="60">
        <v>36550</v>
      </c>
      <c r="F72" s="4">
        <v>1</v>
      </c>
      <c r="G72" s="13">
        <v>346113044</v>
      </c>
      <c r="H72" s="3">
        <v>127022980</v>
      </c>
      <c r="I72" s="56"/>
      <c r="J72" s="3">
        <v>20682</v>
      </c>
      <c r="K72" s="13">
        <v>204130</v>
      </c>
      <c r="L72" s="1"/>
      <c r="M72" s="1"/>
      <c r="N72" s="1"/>
    </row>
    <row r="73" spans="1:19" x14ac:dyDescent="0.25">
      <c r="A73" s="4">
        <f t="shared" si="2"/>
        <v>57</v>
      </c>
      <c r="B73" s="5" t="s">
        <v>16</v>
      </c>
      <c r="C73" s="4">
        <v>2015</v>
      </c>
      <c r="D73" s="4" t="s">
        <v>116</v>
      </c>
      <c r="E73" s="4" t="s">
        <v>117</v>
      </c>
      <c r="F73" s="4">
        <v>1</v>
      </c>
      <c r="G73" s="13">
        <v>185910752</v>
      </c>
      <c r="H73" s="3">
        <v>98709461</v>
      </c>
      <c r="I73" s="56"/>
      <c r="J73" s="3">
        <v>20253</v>
      </c>
      <c r="K73" s="13">
        <v>617586</v>
      </c>
      <c r="L73" s="1"/>
      <c r="M73" s="1"/>
      <c r="N73" s="1"/>
    </row>
    <row r="74" spans="1:19" x14ac:dyDescent="0.25">
      <c r="A74" s="4">
        <f t="shared" si="2"/>
        <v>58</v>
      </c>
      <c r="B74" s="5" t="s">
        <v>16</v>
      </c>
      <c r="C74" s="4">
        <v>2017</v>
      </c>
      <c r="D74" s="4" t="s">
        <v>118</v>
      </c>
      <c r="E74" s="4" t="s">
        <v>119</v>
      </c>
      <c r="F74" s="4">
        <v>1</v>
      </c>
      <c r="G74" s="13">
        <v>299192118</v>
      </c>
      <c r="H74" s="3">
        <v>99808387</v>
      </c>
      <c r="I74" s="56"/>
      <c r="J74" s="3">
        <v>12377</v>
      </c>
      <c r="K74" s="13">
        <v>364900</v>
      </c>
      <c r="L74" s="1"/>
      <c r="M74" s="1"/>
      <c r="N74" s="1"/>
    </row>
    <row r="75" spans="1:19" x14ac:dyDescent="0.25">
      <c r="A75" s="4">
        <f t="shared" si="2"/>
        <v>59</v>
      </c>
      <c r="B75" s="5" t="s">
        <v>4</v>
      </c>
      <c r="C75" s="4">
        <v>2024</v>
      </c>
      <c r="D75" s="4" t="s">
        <v>120</v>
      </c>
      <c r="E75" s="60">
        <v>45689</v>
      </c>
      <c r="F75" s="4">
        <v>1</v>
      </c>
      <c r="G75" s="13">
        <v>397399533</v>
      </c>
      <c r="H75" s="3">
        <v>95154110</v>
      </c>
      <c r="I75" s="56"/>
      <c r="J75" s="3">
        <v>21283</v>
      </c>
      <c r="K75" s="13">
        <v>33757</v>
      </c>
      <c r="L75" s="1"/>
      <c r="M75" s="1"/>
      <c r="N75" s="1"/>
    </row>
    <row r="76" spans="1:19" x14ac:dyDescent="0.25">
      <c r="A76" s="4">
        <f t="shared" si="2"/>
        <v>60</v>
      </c>
      <c r="B76" s="5" t="s">
        <v>16</v>
      </c>
      <c r="C76" s="4">
        <v>2015</v>
      </c>
      <c r="D76" s="4" t="s">
        <v>121</v>
      </c>
      <c r="E76" s="60">
        <v>42149</v>
      </c>
      <c r="F76" s="4">
        <v>1</v>
      </c>
      <c r="G76" s="13">
        <v>185910752</v>
      </c>
      <c r="H76" s="3">
        <v>93861255</v>
      </c>
      <c r="I76" s="56"/>
      <c r="J76" s="3">
        <v>12704</v>
      </c>
      <c r="K76" s="13">
        <v>399649</v>
      </c>
      <c r="L76" s="1"/>
      <c r="M76" s="1"/>
      <c r="N76" s="1"/>
    </row>
    <row r="77" spans="1:19" x14ac:dyDescent="0.25">
      <c r="A77" s="4">
        <f t="shared" si="2"/>
        <v>61</v>
      </c>
      <c r="B77" s="5" t="s">
        <v>12</v>
      </c>
      <c r="C77" s="4">
        <v>2017</v>
      </c>
      <c r="D77" s="4" t="s">
        <v>122</v>
      </c>
      <c r="E77" s="60">
        <v>43033</v>
      </c>
      <c r="F77" s="4">
        <v>1</v>
      </c>
      <c r="G77" s="13">
        <v>99089487</v>
      </c>
      <c r="H77" s="3">
        <v>92439115</v>
      </c>
      <c r="I77" s="56"/>
      <c r="J77" s="3">
        <v>13391</v>
      </c>
      <c r="K77" s="13">
        <v>392866</v>
      </c>
      <c r="L77" s="1"/>
      <c r="M77" s="1"/>
      <c r="N77" s="1"/>
    </row>
    <row r="78" spans="1:19" x14ac:dyDescent="0.25">
      <c r="A78" s="4">
        <f t="shared" si="2"/>
        <v>62</v>
      </c>
      <c r="B78" s="5" t="s">
        <v>4</v>
      </c>
      <c r="C78" s="4">
        <v>2023</v>
      </c>
      <c r="D78" s="4" t="s">
        <v>123</v>
      </c>
      <c r="E78" s="60">
        <v>45620</v>
      </c>
      <c r="F78" s="4">
        <v>1</v>
      </c>
      <c r="G78" s="13">
        <v>397377214</v>
      </c>
      <c r="H78" s="3">
        <v>92439115</v>
      </c>
      <c r="I78" s="56"/>
      <c r="J78" s="3">
        <v>14936</v>
      </c>
      <c r="K78" s="13">
        <v>45975</v>
      </c>
      <c r="L78" s="1"/>
      <c r="M78" s="1"/>
      <c r="N78" s="1"/>
    </row>
    <row r="79" spans="1:19" x14ac:dyDescent="0.25">
      <c r="A79" s="4">
        <f t="shared" si="2"/>
        <v>63</v>
      </c>
      <c r="B79" s="5" t="s">
        <v>4</v>
      </c>
      <c r="C79" s="4">
        <v>2023</v>
      </c>
      <c r="D79" s="4" t="s">
        <v>124</v>
      </c>
      <c r="E79" s="60">
        <v>45620</v>
      </c>
      <c r="F79" s="4">
        <v>1</v>
      </c>
      <c r="G79" s="13">
        <v>397241473</v>
      </c>
      <c r="H79" s="3">
        <v>102510454</v>
      </c>
      <c r="I79" s="56"/>
      <c r="J79" s="3">
        <v>14728.8</v>
      </c>
      <c r="K79" s="13">
        <v>37393</v>
      </c>
      <c r="L79" s="1"/>
      <c r="M79" s="1"/>
      <c r="N79" s="1"/>
    </row>
    <row r="80" spans="1:19" x14ac:dyDescent="0.25">
      <c r="A80" s="4">
        <f t="shared" si="2"/>
        <v>64</v>
      </c>
      <c r="B80" s="5" t="s">
        <v>59</v>
      </c>
      <c r="C80" s="4">
        <v>2001</v>
      </c>
      <c r="D80" s="4" t="s">
        <v>125</v>
      </c>
      <c r="E80" s="60">
        <v>38497</v>
      </c>
      <c r="F80" s="4">
        <v>1</v>
      </c>
      <c r="G80" s="13">
        <v>207616068</v>
      </c>
      <c r="H80" s="3">
        <v>89982691</v>
      </c>
      <c r="I80" s="56"/>
      <c r="J80" s="3">
        <v>18910</v>
      </c>
      <c r="K80" s="13">
        <v>1026998</v>
      </c>
      <c r="L80" s="1"/>
      <c r="M80" s="1"/>
      <c r="N80" s="1"/>
    </row>
    <row r="81" spans="1:14" x14ac:dyDescent="0.25">
      <c r="A81" s="4">
        <f t="shared" si="2"/>
        <v>65</v>
      </c>
      <c r="B81" s="5" t="s">
        <v>126</v>
      </c>
      <c r="C81" s="4">
        <v>2013</v>
      </c>
      <c r="D81" s="4" t="s">
        <v>127</v>
      </c>
      <c r="E81" s="60">
        <v>45597</v>
      </c>
      <c r="F81" s="4">
        <v>1</v>
      </c>
      <c r="G81" s="13">
        <v>169867692</v>
      </c>
      <c r="H81" s="3">
        <v>86944482</v>
      </c>
      <c r="I81" s="56"/>
      <c r="J81" s="3">
        <v>14395</v>
      </c>
      <c r="K81" s="13">
        <v>349701</v>
      </c>
      <c r="L81" s="1"/>
      <c r="M81" s="1"/>
      <c r="N81" s="1"/>
    </row>
    <row r="82" spans="1:14" x14ac:dyDescent="0.25">
      <c r="A82" s="4">
        <f t="shared" si="2"/>
        <v>66</v>
      </c>
      <c r="B82" s="5" t="s">
        <v>12</v>
      </c>
      <c r="C82" s="4">
        <v>2016</v>
      </c>
      <c r="D82" s="14" t="s">
        <v>128</v>
      </c>
      <c r="E82" s="60">
        <v>43815</v>
      </c>
      <c r="F82" s="4">
        <v>1</v>
      </c>
      <c r="G82" s="13">
        <v>72665624</v>
      </c>
      <c r="H82" s="3">
        <v>85005200</v>
      </c>
      <c r="I82" s="56"/>
      <c r="J82" s="3">
        <v>11377</v>
      </c>
      <c r="K82" s="13">
        <v>340896</v>
      </c>
      <c r="L82" s="1"/>
      <c r="M82" s="1"/>
      <c r="N82" s="1"/>
    </row>
    <row r="83" spans="1:14" x14ac:dyDescent="0.25">
      <c r="A83" s="4"/>
      <c r="B83" s="52" t="s">
        <v>129</v>
      </c>
      <c r="C83" s="52"/>
      <c r="D83" s="52"/>
      <c r="E83" s="52"/>
      <c r="F83" s="52"/>
      <c r="G83" s="52"/>
      <c r="H83" s="52"/>
      <c r="I83" s="52"/>
      <c r="J83" s="52"/>
      <c r="K83" s="52"/>
      <c r="L83" s="1"/>
      <c r="M83" s="1"/>
      <c r="N83" s="1"/>
    </row>
    <row r="84" spans="1:14" x14ac:dyDescent="0.25">
      <c r="A84" s="4">
        <f>A82+1</f>
        <v>67</v>
      </c>
      <c r="B84" s="5" t="s">
        <v>16</v>
      </c>
      <c r="C84" s="4">
        <v>2017</v>
      </c>
      <c r="D84" s="4" t="s">
        <v>130</v>
      </c>
      <c r="E84" s="4" t="s">
        <v>131</v>
      </c>
      <c r="F84" s="4">
        <v>1</v>
      </c>
      <c r="G84" s="13">
        <v>299192118</v>
      </c>
      <c r="H84" s="3">
        <v>112866220</v>
      </c>
      <c r="I84" s="56"/>
      <c r="J84" s="3">
        <v>14279</v>
      </c>
      <c r="K84" s="13">
        <v>418775</v>
      </c>
      <c r="L84" s="1"/>
      <c r="M84" s="1"/>
      <c r="N84" s="1"/>
    </row>
    <row r="85" spans="1:14" x14ac:dyDescent="0.25">
      <c r="A85" s="4">
        <f>A84+1</f>
        <v>68</v>
      </c>
      <c r="B85" s="5" t="s">
        <v>59</v>
      </c>
      <c r="C85" s="4">
        <v>2001</v>
      </c>
      <c r="D85" s="4" t="s">
        <v>132</v>
      </c>
      <c r="E85" s="60">
        <v>38711</v>
      </c>
      <c r="F85" s="4">
        <v>1</v>
      </c>
      <c r="G85" s="13">
        <v>207616068</v>
      </c>
      <c r="H85" s="3">
        <v>96653822</v>
      </c>
      <c r="I85" s="56"/>
      <c r="J85" s="3">
        <v>12100.2</v>
      </c>
      <c r="K85" s="13">
        <v>875528</v>
      </c>
      <c r="L85" s="1"/>
      <c r="M85" s="1"/>
      <c r="N85" s="1"/>
    </row>
    <row r="86" spans="1:14" ht="16.5" customHeight="1" x14ac:dyDescent="0.25">
      <c r="A86" s="4"/>
      <c r="B86" s="52" t="s">
        <v>133</v>
      </c>
      <c r="C86" s="52"/>
      <c r="D86" s="52"/>
      <c r="E86" s="52"/>
      <c r="F86" s="52"/>
      <c r="G86" s="52"/>
      <c r="H86" s="52"/>
      <c r="I86" s="52"/>
      <c r="J86" s="52"/>
      <c r="K86" s="52"/>
      <c r="L86" s="1"/>
      <c r="M86" s="1"/>
      <c r="N86" s="1"/>
    </row>
    <row r="87" spans="1:14" x14ac:dyDescent="0.25">
      <c r="A87" s="4">
        <f>+A85+1</f>
        <v>69</v>
      </c>
      <c r="B87" s="5" t="s">
        <v>16</v>
      </c>
      <c r="C87" s="4">
        <v>2014</v>
      </c>
      <c r="D87" s="4" t="s">
        <v>134</v>
      </c>
      <c r="E87" s="60">
        <v>42425</v>
      </c>
      <c r="F87" s="4">
        <v>1</v>
      </c>
      <c r="G87" s="13">
        <v>144387538</v>
      </c>
      <c r="H87" s="3">
        <v>97093392</v>
      </c>
      <c r="I87" s="56"/>
      <c r="J87" s="3">
        <v>10189</v>
      </c>
      <c r="K87" s="13">
        <v>586589</v>
      </c>
      <c r="L87" s="1"/>
      <c r="M87" s="1"/>
      <c r="N87" s="1"/>
    </row>
    <row r="88" spans="1:14" x14ac:dyDescent="0.25">
      <c r="A88" s="4">
        <f>A87+1</f>
        <v>70</v>
      </c>
      <c r="B88" s="5" t="s">
        <v>16</v>
      </c>
      <c r="C88" s="4">
        <v>2015</v>
      </c>
      <c r="D88" s="4" t="s">
        <v>135</v>
      </c>
      <c r="E88" s="60">
        <v>43966</v>
      </c>
      <c r="F88" s="4">
        <v>1</v>
      </c>
      <c r="G88" s="13">
        <v>185910752</v>
      </c>
      <c r="H88" s="3">
        <v>124307985</v>
      </c>
      <c r="I88" s="56"/>
      <c r="J88" s="3">
        <v>18304</v>
      </c>
      <c r="K88" s="13">
        <v>560647</v>
      </c>
      <c r="L88" s="1"/>
      <c r="M88" s="1"/>
      <c r="N88" s="1"/>
    </row>
    <row r="89" spans="1:14" ht="16.5" customHeight="1" x14ac:dyDescent="0.25">
      <c r="A89" s="4"/>
      <c r="B89" s="52" t="s">
        <v>136</v>
      </c>
      <c r="C89" s="52"/>
      <c r="D89" s="52"/>
      <c r="E89" s="52"/>
      <c r="F89" s="52"/>
      <c r="G89" s="52"/>
      <c r="H89" s="52"/>
      <c r="I89" s="52"/>
      <c r="J89" s="52"/>
      <c r="K89" s="52"/>
      <c r="L89" s="1"/>
      <c r="M89" s="1"/>
      <c r="N89" s="1"/>
    </row>
    <row r="90" spans="1:14" x14ac:dyDescent="0.25">
      <c r="A90" s="4">
        <f>+A88+1</f>
        <v>71</v>
      </c>
      <c r="B90" s="5" t="s">
        <v>4</v>
      </c>
      <c r="C90" s="4">
        <v>2023</v>
      </c>
      <c r="D90" s="4" t="s">
        <v>137</v>
      </c>
      <c r="E90" s="60">
        <v>45620</v>
      </c>
      <c r="F90" s="4">
        <v>1</v>
      </c>
      <c r="G90" s="13">
        <v>397241473</v>
      </c>
      <c r="H90" s="3">
        <v>103454238</v>
      </c>
      <c r="I90" s="56"/>
      <c r="J90" s="3">
        <v>10891.4</v>
      </c>
      <c r="K90" s="13">
        <v>31661</v>
      </c>
      <c r="L90" s="1"/>
      <c r="M90" s="1"/>
      <c r="N90" s="1"/>
    </row>
    <row r="91" spans="1:14" x14ac:dyDescent="0.25">
      <c r="A91" s="4">
        <f>A90+1</f>
        <v>72</v>
      </c>
      <c r="B91" s="5" t="s">
        <v>138</v>
      </c>
      <c r="C91" s="4">
        <v>2020</v>
      </c>
      <c r="D91" s="4" t="s">
        <v>139</v>
      </c>
      <c r="E91" s="60">
        <v>44197</v>
      </c>
      <c r="F91" s="4">
        <v>1</v>
      </c>
      <c r="G91" s="13">
        <v>303504348</v>
      </c>
      <c r="H91" s="3">
        <v>105561591</v>
      </c>
      <c r="I91" s="56"/>
      <c r="J91" s="3">
        <v>12262</v>
      </c>
      <c r="K91" s="13">
        <v>164496</v>
      </c>
      <c r="L91" s="1"/>
      <c r="M91" s="1"/>
      <c r="N91" s="1"/>
    </row>
    <row r="92" spans="1:14" ht="16.5" customHeight="1" x14ac:dyDescent="0.25">
      <c r="A92" s="4"/>
      <c r="B92" s="52" t="s">
        <v>140</v>
      </c>
      <c r="C92" s="52"/>
      <c r="D92" s="52"/>
      <c r="E92" s="52"/>
      <c r="F92" s="52"/>
      <c r="G92" s="52"/>
      <c r="H92" s="52"/>
      <c r="I92" s="52"/>
      <c r="J92" s="52"/>
      <c r="K92" s="52"/>
      <c r="L92" s="1"/>
      <c r="M92" s="1"/>
      <c r="N92" s="1"/>
    </row>
    <row r="93" spans="1:14" x14ac:dyDescent="0.25">
      <c r="A93" s="4">
        <f>A91+1</f>
        <v>73</v>
      </c>
      <c r="B93" s="5" t="s">
        <v>141</v>
      </c>
      <c r="C93" s="4">
        <v>2020</v>
      </c>
      <c r="D93" s="4" t="s">
        <v>142</v>
      </c>
      <c r="E93" s="60">
        <v>44197</v>
      </c>
      <c r="F93" s="4">
        <v>1</v>
      </c>
      <c r="G93" s="13">
        <v>217511449</v>
      </c>
      <c r="H93" s="3">
        <v>103105167</v>
      </c>
      <c r="I93" s="56"/>
      <c r="J93" s="3">
        <v>12751</v>
      </c>
      <c r="K93" s="13">
        <v>262660</v>
      </c>
      <c r="L93" s="1"/>
      <c r="M93" s="1"/>
      <c r="N93" s="1"/>
    </row>
    <row r="94" spans="1:14" x14ac:dyDescent="0.25">
      <c r="A94" s="4">
        <f>+A93+1</f>
        <v>74</v>
      </c>
      <c r="B94" s="5" t="s">
        <v>8</v>
      </c>
      <c r="C94" s="4">
        <v>2020</v>
      </c>
      <c r="D94" s="4" t="s">
        <v>143</v>
      </c>
      <c r="E94" s="60">
        <v>44037</v>
      </c>
      <c r="F94" s="4">
        <v>1</v>
      </c>
      <c r="G94" s="13">
        <v>320250000</v>
      </c>
      <c r="H94" s="3">
        <v>98774103</v>
      </c>
      <c r="I94" s="56"/>
      <c r="J94" s="3">
        <v>14859</v>
      </c>
      <c r="K94" s="13">
        <v>240501</v>
      </c>
      <c r="L94" s="1"/>
      <c r="M94" s="1"/>
      <c r="N94" s="1"/>
    </row>
    <row r="95" spans="1:14" ht="16.5" customHeight="1" x14ac:dyDescent="0.25">
      <c r="A95" s="4"/>
      <c r="B95" s="52" t="s">
        <v>144</v>
      </c>
      <c r="C95" s="52"/>
      <c r="D95" s="52"/>
      <c r="E95" s="52"/>
      <c r="F95" s="52"/>
      <c r="G95" s="52"/>
      <c r="H95" s="52"/>
      <c r="I95" s="52"/>
      <c r="J95" s="52"/>
      <c r="K95" s="52"/>
      <c r="L95" s="1"/>
      <c r="M95" s="1"/>
      <c r="N95" s="1"/>
    </row>
    <row r="96" spans="1:14" x14ac:dyDescent="0.25">
      <c r="A96" s="4">
        <f>+A94+1</f>
        <v>75</v>
      </c>
      <c r="B96" s="5" t="s">
        <v>16</v>
      </c>
      <c r="C96" s="4">
        <v>2015</v>
      </c>
      <c r="D96" s="14" t="s">
        <v>145</v>
      </c>
      <c r="E96" s="60">
        <v>42149</v>
      </c>
      <c r="F96" s="4">
        <v>1</v>
      </c>
      <c r="G96" s="13">
        <v>185910752</v>
      </c>
      <c r="H96" s="3">
        <v>87590910</v>
      </c>
      <c r="I96" s="56"/>
      <c r="J96" s="3">
        <v>10623</v>
      </c>
      <c r="K96" s="13">
        <v>450138</v>
      </c>
      <c r="L96" s="1"/>
      <c r="M96" s="1"/>
      <c r="N96" s="1"/>
    </row>
    <row r="97" spans="1:14" x14ac:dyDescent="0.25">
      <c r="A97" s="4">
        <f>A96+1</f>
        <v>76</v>
      </c>
      <c r="B97" s="5" t="s">
        <v>8</v>
      </c>
      <c r="C97" s="4">
        <v>2020</v>
      </c>
      <c r="D97" s="4" t="s">
        <v>146</v>
      </c>
      <c r="E97" s="60">
        <v>42736</v>
      </c>
      <c r="F97" s="4">
        <v>1</v>
      </c>
      <c r="G97" s="13">
        <v>330434783</v>
      </c>
      <c r="H97" s="3">
        <v>115128716</v>
      </c>
      <c r="I97" s="56"/>
      <c r="J97" s="3">
        <v>15383</v>
      </c>
      <c r="K97" s="13">
        <v>190194</v>
      </c>
      <c r="L97" s="1"/>
      <c r="M97" s="1"/>
      <c r="N97" s="1"/>
    </row>
    <row r="98" spans="1:14" ht="16.5" customHeight="1" x14ac:dyDescent="0.25">
      <c r="A98" s="4"/>
      <c r="B98" s="52" t="s">
        <v>147</v>
      </c>
      <c r="C98" s="52"/>
      <c r="D98" s="52"/>
      <c r="E98" s="52"/>
      <c r="F98" s="52"/>
      <c r="G98" s="52"/>
      <c r="H98" s="52"/>
      <c r="I98" s="52"/>
      <c r="J98" s="52"/>
      <c r="K98" s="52"/>
      <c r="L98" s="1"/>
      <c r="M98" s="1"/>
      <c r="N98" s="1"/>
    </row>
    <row r="99" spans="1:14" x14ac:dyDescent="0.25">
      <c r="A99" s="4">
        <f>A97+1</f>
        <v>77</v>
      </c>
      <c r="B99" s="5" t="s">
        <v>4</v>
      </c>
      <c r="C99" s="4">
        <v>2023</v>
      </c>
      <c r="D99" s="4" t="s">
        <v>148</v>
      </c>
      <c r="E99" s="60">
        <v>45620</v>
      </c>
      <c r="F99" s="4">
        <v>1</v>
      </c>
      <c r="G99" s="72">
        <v>397377214</v>
      </c>
      <c r="H99" s="73">
        <v>76730930</v>
      </c>
      <c r="I99" s="61"/>
      <c r="J99" s="73">
        <v>10075</v>
      </c>
      <c r="K99" s="13">
        <v>22474</v>
      </c>
      <c r="L99" s="1"/>
      <c r="M99" s="1"/>
      <c r="N99" s="1"/>
    </row>
    <row r="100" spans="1:14" x14ac:dyDescent="0.25">
      <c r="A100" s="4">
        <f>A99+1</f>
        <v>78</v>
      </c>
      <c r="B100" s="5" t="s">
        <v>12</v>
      </c>
      <c r="C100" s="4">
        <v>2014</v>
      </c>
      <c r="D100" s="4" t="s">
        <v>149</v>
      </c>
      <c r="E100" s="60">
        <v>42736</v>
      </c>
      <c r="F100" s="4">
        <v>1</v>
      </c>
      <c r="G100" s="72">
        <v>72665624</v>
      </c>
      <c r="H100" s="73">
        <v>74920933</v>
      </c>
      <c r="I100" s="61"/>
      <c r="J100" s="73">
        <v>11281</v>
      </c>
      <c r="K100" s="13">
        <v>371535</v>
      </c>
      <c r="L100" s="1"/>
      <c r="M100" s="1"/>
      <c r="N100" s="1"/>
    </row>
    <row r="101" spans="1:14" ht="16.5" customHeight="1" x14ac:dyDescent="0.25">
      <c r="A101" s="4"/>
      <c r="B101" s="52" t="s">
        <v>150</v>
      </c>
      <c r="C101" s="52"/>
      <c r="D101" s="52"/>
      <c r="E101" s="52"/>
      <c r="F101" s="52"/>
      <c r="G101" s="52"/>
      <c r="H101" s="52"/>
      <c r="I101" s="52"/>
      <c r="J101" s="52"/>
      <c r="K101" s="52"/>
      <c r="L101" s="1"/>
      <c r="M101" s="1"/>
      <c r="N101" s="1"/>
    </row>
    <row r="102" spans="1:14" x14ac:dyDescent="0.25">
      <c r="A102" s="4">
        <f>A100+1</f>
        <v>79</v>
      </c>
      <c r="B102" s="5" t="s">
        <v>59</v>
      </c>
      <c r="C102" s="4">
        <v>2004</v>
      </c>
      <c r="D102" s="4" t="s">
        <v>151</v>
      </c>
      <c r="E102" s="60">
        <v>38322</v>
      </c>
      <c r="F102" s="4">
        <v>1</v>
      </c>
      <c r="G102" s="56"/>
      <c r="H102" s="61"/>
      <c r="I102" s="56"/>
      <c r="J102" s="3"/>
      <c r="K102" s="13"/>
      <c r="L102" s="1"/>
      <c r="M102" s="1"/>
      <c r="N102" s="1"/>
    </row>
    <row r="103" spans="1:14" x14ac:dyDescent="0.25">
      <c r="A103" s="4"/>
      <c r="B103" s="52" t="s">
        <v>152</v>
      </c>
      <c r="C103" s="52"/>
      <c r="D103" s="52"/>
      <c r="E103" s="52"/>
      <c r="F103" s="52"/>
      <c r="G103" s="52"/>
      <c r="H103" s="52"/>
      <c r="I103" s="52"/>
      <c r="J103" s="52"/>
      <c r="K103" s="52"/>
      <c r="L103" s="1"/>
      <c r="M103" s="1"/>
      <c r="N103" s="1"/>
    </row>
    <row r="104" spans="1:14" ht="16.5" customHeight="1" x14ac:dyDescent="0.25">
      <c r="A104" s="4">
        <f>A102+1</f>
        <v>80</v>
      </c>
      <c r="B104" s="5" t="s">
        <v>12</v>
      </c>
      <c r="C104" s="4">
        <v>2016</v>
      </c>
      <c r="D104" s="4" t="s">
        <v>153</v>
      </c>
      <c r="E104" s="60">
        <v>42729</v>
      </c>
      <c r="F104" s="4">
        <v>1</v>
      </c>
      <c r="G104" s="13">
        <v>72665624</v>
      </c>
      <c r="H104" s="3">
        <v>80518994</v>
      </c>
      <c r="I104" s="3"/>
      <c r="J104" s="3">
        <v>9814.6</v>
      </c>
      <c r="K104" s="13">
        <v>298890</v>
      </c>
      <c r="L104" s="1"/>
      <c r="M104" s="1"/>
      <c r="N104" s="1"/>
    </row>
    <row r="105" spans="1:14" x14ac:dyDescent="0.25">
      <c r="A105" s="4">
        <f>A104+1</f>
        <v>81</v>
      </c>
      <c r="B105" s="5" t="s">
        <v>4</v>
      </c>
      <c r="C105" s="4">
        <v>2023</v>
      </c>
      <c r="D105" s="14" t="s">
        <v>154</v>
      </c>
      <c r="E105" s="60">
        <v>45620</v>
      </c>
      <c r="F105" s="4">
        <v>1</v>
      </c>
      <c r="G105" s="13">
        <v>397241473</v>
      </c>
      <c r="H105" s="3">
        <v>55179041</v>
      </c>
      <c r="I105" s="3"/>
      <c r="J105" s="3">
        <v>8428.6</v>
      </c>
      <c r="K105" s="13">
        <v>30348</v>
      </c>
      <c r="L105" s="1"/>
      <c r="M105" s="1"/>
      <c r="N105" s="1"/>
    </row>
    <row r="106" spans="1:14" x14ac:dyDescent="0.25">
      <c r="A106" s="4">
        <f>A105+1</f>
        <v>82</v>
      </c>
      <c r="B106" s="5" t="s">
        <v>12</v>
      </c>
      <c r="C106" s="4">
        <v>2017</v>
      </c>
      <c r="D106" s="4" t="s">
        <v>155</v>
      </c>
      <c r="E106" s="4" t="s">
        <v>156</v>
      </c>
      <c r="F106" s="4">
        <v>1</v>
      </c>
      <c r="G106" s="13">
        <v>99089487</v>
      </c>
      <c r="H106" s="3">
        <v>122821202</v>
      </c>
      <c r="I106" s="3"/>
      <c r="J106" s="3">
        <v>26253</v>
      </c>
      <c r="K106" s="13">
        <v>368814</v>
      </c>
      <c r="L106" s="1"/>
      <c r="M106" s="1"/>
      <c r="N106" s="1"/>
    </row>
    <row r="107" spans="1:14" ht="16.5" customHeight="1" x14ac:dyDescent="0.25">
      <c r="A107" s="4">
        <f>A106+1</f>
        <v>83</v>
      </c>
      <c r="B107" s="5" t="s">
        <v>12</v>
      </c>
      <c r="C107" s="4">
        <v>2017</v>
      </c>
      <c r="D107" s="4" t="s">
        <v>157</v>
      </c>
      <c r="E107" s="60">
        <v>44197</v>
      </c>
      <c r="F107" s="4">
        <v>1</v>
      </c>
      <c r="G107" s="13">
        <v>99089487</v>
      </c>
      <c r="H107" s="74">
        <v>93046757</v>
      </c>
      <c r="I107" s="74"/>
      <c r="J107" s="74">
        <v>15195.4</v>
      </c>
      <c r="K107" s="13">
        <v>365432</v>
      </c>
      <c r="L107" s="1"/>
      <c r="M107" s="1"/>
      <c r="N107" s="1"/>
    </row>
    <row r="108" spans="1:14" x14ac:dyDescent="0.25">
      <c r="A108" s="4">
        <f>A107+1</f>
        <v>84</v>
      </c>
      <c r="B108" s="5" t="s">
        <v>12</v>
      </c>
      <c r="C108" s="4">
        <v>2015</v>
      </c>
      <c r="D108" s="4" t="s">
        <v>158</v>
      </c>
      <c r="E108" s="60">
        <v>42272</v>
      </c>
      <c r="F108" s="4">
        <v>1</v>
      </c>
      <c r="G108" s="13">
        <v>72665624</v>
      </c>
      <c r="H108" s="3">
        <v>115839786</v>
      </c>
      <c r="I108" s="3"/>
      <c r="J108" s="3">
        <v>17810</v>
      </c>
      <c r="K108" s="13">
        <v>497235</v>
      </c>
      <c r="L108" s="1"/>
      <c r="M108" s="1"/>
      <c r="N108" s="1"/>
    </row>
    <row r="109" spans="1:14" ht="16.5" customHeight="1" x14ac:dyDescent="0.25">
      <c r="A109" s="4"/>
      <c r="B109" s="52" t="s">
        <v>159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1"/>
      <c r="M109" s="1"/>
      <c r="N109" s="1"/>
    </row>
    <row r="110" spans="1:14" x14ac:dyDescent="0.25">
      <c r="A110" s="4">
        <f>A108+1</f>
        <v>85</v>
      </c>
      <c r="B110" s="5" t="s">
        <v>12</v>
      </c>
      <c r="C110" s="4">
        <v>2017</v>
      </c>
      <c r="D110" s="4" t="s">
        <v>160</v>
      </c>
      <c r="E110" s="4" t="s">
        <v>161</v>
      </c>
      <c r="F110" s="4">
        <v>1</v>
      </c>
      <c r="G110" s="13">
        <v>82102718</v>
      </c>
      <c r="H110" s="3">
        <v>83389132</v>
      </c>
      <c r="I110" s="56"/>
      <c r="J110" s="3">
        <v>9030</v>
      </c>
      <c r="K110" s="13">
        <v>214982</v>
      </c>
      <c r="L110" s="1"/>
      <c r="M110" s="1"/>
      <c r="N110" s="1"/>
    </row>
    <row r="111" spans="1:14" x14ac:dyDescent="0.25">
      <c r="A111" s="6"/>
      <c r="B111" s="57" t="s">
        <v>162</v>
      </c>
      <c r="C111" s="58"/>
      <c r="D111" s="58"/>
      <c r="E111" s="58"/>
      <c r="F111" s="58"/>
      <c r="G111" s="58"/>
      <c r="H111" s="58"/>
      <c r="I111" s="58"/>
      <c r="J111" s="58"/>
      <c r="K111" s="59"/>
      <c r="L111" s="75"/>
      <c r="M111" s="1"/>
      <c r="N111" s="1"/>
    </row>
    <row r="112" spans="1:14" x14ac:dyDescent="0.25">
      <c r="A112" s="4">
        <v>86</v>
      </c>
      <c r="B112" s="5" t="s">
        <v>114</v>
      </c>
      <c r="C112" s="4">
        <v>2021</v>
      </c>
      <c r="D112" s="4" t="s">
        <v>163</v>
      </c>
      <c r="E112" s="4" t="s">
        <v>164</v>
      </c>
      <c r="F112" s="4">
        <v>1</v>
      </c>
      <c r="G112" s="8">
        <v>346116957</v>
      </c>
      <c r="H112" s="8">
        <v>174789063.36000001</v>
      </c>
      <c r="I112" s="56"/>
      <c r="J112" s="76">
        <v>62649</v>
      </c>
      <c r="K112" s="77" t="s">
        <v>165</v>
      </c>
      <c r="L112" s="78"/>
      <c r="M112" s="1"/>
      <c r="N112" s="1"/>
    </row>
    <row r="113" spans="1:14" x14ac:dyDescent="0.25">
      <c r="A113" s="4">
        <f t="shared" ref="A113:A122" si="3">A112+1</f>
        <v>87</v>
      </c>
      <c r="B113" s="5" t="s">
        <v>4</v>
      </c>
      <c r="C113" s="4">
        <v>2023</v>
      </c>
      <c r="D113" s="4" t="s">
        <v>166</v>
      </c>
      <c r="E113" s="4" t="s">
        <v>82</v>
      </c>
      <c r="F113" s="4">
        <v>1</v>
      </c>
      <c r="G113" s="8">
        <v>404136882</v>
      </c>
      <c r="H113" s="8">
        <v>53884917.600000001</v>
      </c>
      <c r="I113" s="56"/>
      <c r="J113" s="76">
        <v>19445</v>
      </c>
      <c r="K113" s="77" t="s">
        <v>167</v>
      </c>
      <c r="L113" s="78"/>
      <c r="M113" s="1"/>
      <c r="N113" s="1"/>
    </row>
    <row r="114" spans="1:14" x14ac:dyDescent="0.25">
      <c r="A114" s="4">
        <f t="shared" si="3"/>
        <v>88</v>
      </c>
      <c r="B114" s="5" t="s">
        <v>16</v>
      </c>
      <c r="C114" s="4">
        <v>2017</v>
      </c>
      <c r="D114" s="4" t="s">
        <v>168</v>
      </c>
      <c r="E114" s="4" t="s">
        <v>169</v>
      </c>
      <c r="F114" s="4">
        <v>1</v>
      </c>
      <c r="G114" s="8">
        <v>299192118</v>
      </c>
      <c r="H114" s="8">
        <v>167109267.84999999</v>
      </c>
      <c r="I114" s="56"/>
      <c r="J114" s="76">
        <v>23054</v>
      </c>
      <c r="K114" s="3" t="s">
        <v>170</v>
      </c>
      <c r="L114" s="78"/>
      <c r="M114" s="1"/>
      <c r="N114" s="1"/>
    </row>
    <row r="115" spans="1:14" x14ac:dyDescent="0.25">
      <c r="A115" s="4">
        <f t="shared" si="3"/>
        <v>89</v>
      </c>
      <c r="B115" s="5" t="s">
        <v>4</v>
      </c>
      <c r="C115" s="4">
        <v>2023</v>
      </c>
      <c r="D115" s="4" t="s">
        <v>171</v>
      </c>
      <c r="E115" s="4" t="s">
        <v>82</v>
      </c>
      <c r="F115" s="4">
        <v>1</v>
      </c>
      <c r="G115" s="8">
        <v>404136882</v>
      </c>
      <c r="H115" s="8">
        <v>53884917.600000001</v>
      </c>
      <c r="I115" s="56"/>
      <c r="J115" s="76">
        <v>38733</v>
      </c>
      <c r="K115" s="3" t="s">
        <v>172</v>
      </c>
      <c r="L115" s="78"/>
      <c r="M115" s="1"/>
      <c r="N115" s="1"/>
    </row>
    <row r="116" spans="1:14" x14ac:dyDescent="0.25">
      <c r="A116" s="4">
        <f t="shared" si="3"/>
        <v>90</v>
      </c>
      <c r="B116" s="5" t="s">
        <v>138</v>
      </c>
      <c r="C116" s="4">
        <v>2021</v>
      </c>
      <c r="D116" s="4" t="s">
        <v>173</v>
      </c>
      <c r="E116" s="4" t="s">
        <v>174</v>
      </c>
      <c r="F116" s="4">
        <v>1</v>
      </c>
      <c r="G116" s="8">
        <v>217511449.40000001</v>
      </c>
      <c r="H116" s="8">
        <v>121081373.45</v>
      </c>
      <c r="I116" s="56"/>
      <c r="J116" s="76">
        <v>32796</v>
      </c>
      <c r="K116" s="3" t="s">
        <v>175</v>
      </c>
      <c r="L116" s="78"/>
      <c r="M116" s="1"/>
      <c r="N116" s="1"/>
    </row>
    <row r="117" spans="1:14" x14ac:dyDescent="0.25">
      <c r="A117" s="4">
        <f t="shared" si="3"/>
        <v>91</v>
      </c>
      <c r="B117" s="5" t="s">
        <v>176</v>
      </c>
      <c r="C117" s="4">
        <v>2016</v>
      </c>
      <c r="D117" s="4" t="s">
        <v>177</v>
      </c>
      <c r="E117" s="4" t="s">
        <v>178</v>
      </c>
      <c r="F117" s="4">
        <v>1</v>
      </c>
      <c r="G117" s="8">
        <v>159675630</v>
      </c>
      <c r="H117" s="8">
        <v>89771296.090000004</v>
      </c>
      <c r="I117" s="56"/>
      <c r="J117" s="76">
        <v>26031</v>
      </c>
      <c r="K117" s="3" t="s">
        <v>179</v>
      </c>
      <c r="L117" s="78"/>
      <c r="M117" s="1"/>
      <c r="N117" s="1"/>
    </row>
    <row r="118" spans="1:14" x14ac:dyDescent="0.25">
      <c r="A118" s="4">
        <f t="shared" si="3"/>
        <v>92</v>
      </c>
      <c r="B118" s="5" t="s">
        <v>12</v>
      </c>
      <c r="C118" s="4">
        <v>2017</v>
      </c>
      <c r="D118" s="4" t="s">
        <v>180</v>
      </c>
      <c r="E118" s="4" t="s">
        <v>181</v>
      </c>
      <c r="F118" s="4">
        <v>1</v>
      </c>
      <c r="G118" s="8">
        <v>99089487</v>
      </c>
      <c r="H118" s="8">
        <v>55312837.32</v>
      </c>
      <c r="I118" s="56"/>
      <c r="J118" s="76">
        <v>19757</v>
      </c>
      <c r="K118" s="3" t="s">
        <v>182</v>
      </c>
      <c r="L118" s="78"/>
      <c r="M118" s="1"/>
      <c r="N118" s="1"/>
    </row>
    <row r="119" spans="1:14" x14ac:dyDescent="0.25">
      <c r="A119" s="4">
        <f t="shared" si="3"/>
        <v>93</v>
      </c>
      <c r="B119" s="5" t="s">
        <v>16</v>
      </c>
      <c r="C119" s="4">
        <v>2017</v>
      </c>
      <c r="D119" s="4" t="s">
        <v>183</v>
      </c>
      <c r="E119" s="4" t="s">
        <v>169</v>
      </c>
      <c r="F119" s="4">
        <v>1</v>
      </c>
      <c r="G119" s="8">
        <v>299192118</v>
      </c>
      <c r="H119" s="8">
        <v>167109267.84999999</v>
      </c>
      <c r="I119" s="56"/>
      <c r="J119" s="76">
        <v>30551</v>
      </c>
      <c r="K119" s="3" t="s">
        <v>184</v>
      </c>
      <c r="L119" s="78"/>
      <c r="M119" s="1"/>
      <c r="N119" s="1"/>
    </row>
    <row r="120" spans="1:14" x14ac:dyDescent="0.25">
      <c r="A120" s="4">
        <f t="shared" si="3"/>
        <v>94</v>
      </c>
      <c r="B120" s="5" t="s">
        <v>16</v>
      </c>
      <c r="C120" s="4">
        <v>2011</v>
      </c>
      <c r="D120" s="4" t="s">
        <v>185</v>
      </c>
      <c r="E120" s="4" t="s">
        <v>186</v>
      </c>
      <c r="F120" s="4">
        <v>1</v>
      </c>
      <c r="G120" s="8">
        <v>144387538</v>
      </c>
      <c r="H120" s="8">
        <v>93009639.109999999</v>
      </c>
      <c r="I120" s="56"/>
      <c r="J120" s="76">
        <v>23555</v>
      </c>
      <c r="K120" s="3" t="s">
        <v>187</v>
      </c>
      <c r="L120" s="78"/>
      <c r="M120" s="1"/>
      <c r="N120" s="1"/>
    </row>
    <row r="121" spans="1:14" x14ac:dyDescent="0.25">
      <c r="A121" s="4">
        <f t="shared" si="3"/>
        <v>95</v>
      </c>
      <c r="B121" s="5" t="s">
        <v>16</v>
      </c>
      <c r="C121" s="4">
        <v>2009</v>
      </c>
      <c r="D121" s="4" t="s">
        <v>188</v>
      </c>
      <c r="E121" s="4" t="s">
        <v>189</v>
      </c>
      <c r="F121" s="4">
        <v>1</v>
      </c>
      <c r="G121" s="8">
        <v>144387538</v>
      </c>
      <c r="H121" s="8">
        <v>93009639.109999999</v>
      </c>
      <c r="I121" s="56"/>
      <c r="J121" s="76">
        <v>23666</v>
      </c>
      <c r="K121" s="3" t="s">
        <v>190</v>
      </c>
      <c r="L121" s="78"/>
      <c r="M121" s="1"/>
      <c r="N121" s="1"/>
    </row>
    <row r="122" spans="1:14" x14ac:dyDescent="0.25">
      <c r="A122" s="4">
        <f t="shared" si="3"/>
        <v>96</v>
      </c>
      <c r="B122" s="5" t="s">
        <v>16</v>
      </c>
      <c r="C122" s="4">
        <v>2009</v>
      </c>
      <c r="D122" s="4" t="s">
        <v>191</v>
      </c>
      <c r="E122" s="4" t="s">
        <v>192</v>
      </c>
      <c r="F122" s="4">
        <v>1</v>
      </c>
      <c r="G122" s="8">
        <v>144387538</v>
      </c>
      <c r="H122" s="8">
        <v>93009639.129999995</v>
      </c>
      <c r="I122" s="56"/>
      <c r="J122" s="76">
        <v>33932</v>
      </c>
      <c r="K122" s="3" t="s">
        <v>193</v>
      </c>
      <c r="L122" s="78"/>
      <c r="M122" s="1"/>
      <c r="N122" s="1"/>
    </row>
    <row r="123" spans="1:14" x14ac:dyDescent="0.25">
      <c r="B123" s="53" t="s">
        <v>194</v>
      </c>
      <c r="C123" s="54"/>
      <c r="D123" s="54"/>
      <c r="E123" s="54"/>
      <c r="F123" s="54"/>
      <c r="G123" s="54"/>
      <c r="H123" s="54"/>
      <c r="I123" s="54"/>
      <c r="J123" s="54"/>
      <c r="K123" s="55"/>
      <c r="L123" s="79"/>
      <c r="M123" s="1"/>
      <c r="N123" s="1"/>
    </row>
    <row r="124" spans="1:14" ht="16.5" customHeight="1" x14ac:dyDescent="0.3">
      <c r="A124" s="4">
        <f>A122+1</f>
        <v>97</v>
      </c>
      <c r="B124" s="4" t="s">
        <v>16</v>
      </c>
      <c r="C124" s="4">
        <v>2018</v>
      </c>
      <c r="D124" s="4" t="s">
        <v>195</v>
      </c>
      <c r="E124" s="4" t="s">
        <v>196</v>
      </c>
      <c r="F124" s="4">
        <v>1</v>
      </c>
      <c r="G124" s="8">
        <v>300665815</v>
      </c>
      <c r="H124" s="8">
        <v>166985737.44999999</v>
      </c>
      <c r="I124" s="56"/>
      <c r="J124" s="80">
        <v>22278</v>
      </c>
      <c r="K124" s="81" t="s">
        <v>197</v>
      </c>
      <c r="L124" s="82"/>
      <c r="M124" s="1"/>
      <c r="N124" s="1"/>
    </row>
    <row r="125" spans="1:14" ht="17.25" x14ac:dyDescent="0.3">
      <c r="A125" s="4">
        <f>A124+1</f>
        <v>98</v>
      </c>
      <c r="B125" s="4" t="s">
        <v>8</v>
      </c>
      <c r="C125" s="4">
        <v>2024</v>
      </c>
      <c r="D125" s="4" t="s">
        <v>198</v>
      </c>
      <c r="E125" s="4" t="s">
        <v>196</v>
      </c>
      <c r="F125" s="4">
        <v>1</v>
      </c>
      <c r="G125" s="8">
        <v>492032487.06999999</v>
      </c>
      <c r="H125" s="8">
        <v>73804873.049999997</v>
      </c>
      <c r="I125" s="56"/>
      <c r="J125" s="80">
        <v>53429</v>
      </c>
      <c r="K125" s="81" t="s">
        <v>199</v>
      </c>
      <c r="L125" s="82"/>
      <c r="M125" s="1"/>
      <c r="N125" s="1"/>
    </row>
    <row r="126" spans="1:14" ht="16.5" customHeight="1" x14ac:dyDescent="0.25">
      <c r="A126" s="4"/>
      <c r="B126" s="53" t="s">
        <v>200</v>
      </c>
      <c r="C126" s="54"/>
      <c r="D126" s="54"/>
      <c r="E126" s="54"/>
      <c r="F126" s="54"/>
      <c r="G126" s="54"/>
      <c r="H126" s="54"/>
      <c r="I126" s="54"/>
      <c r="J126" s="54"/>
      <c r="K126" s="55"/>
      <c r="L126" s="79"/>
      <c r="M126" s="1"/>
      <c r="N126" s="1"/>
    </row>
    <row r="127" spans="1:14" x14ac:dyDescent="0.25">
      <c r="A127" s="4">
        <f>A125+1</f>
        <v>99</v>
      </c>
      <c r="B127" s="4" t="s">
        <v>16</v>
      </c>
      <c r="C127" s="4">
        <v>2010</v>
      </c>
      <c r="D127" s="4" t="s">
        <v>201</v>
      </c>
      <c r="E127" s="4" t="s">
        <v>202</v>
      </c>
      <c r="F127" s="4">
        <v>1</v>
      </c>
      <c r="G127" s="8">
        <v>144387538</v>
      </c>
      <c r="H127" s="8">
        <v>93009639.109999999</v>
      </c>
      <c r="I127" s="56"/>
      <c r="J127" s="7">
        <v>22603</v>
      </c>
      <c r="K127" s="4" t="s">
        <v>203</v>
      </c>
      <c r="L127" s="78"/>
      <c r="M127" s="1"/>
      <c r="N127" s="1"/>
    </row>
    <row r="128" spans="1:14" x14ac:dyDescent="0.25">
      <c r="A128" s="4">
        <f>A127+1</f>
        <v>100</v>
      </c>
      <c r="B128" s="4" t="s">
        <v>8</v>
      </c>
      <c r="C128" s="4">
        <v>2024</v>
      </c>
      <c r="D128" s="4" t="s">
        <v>204</v>
      </c>
      <c r="E128" s="4" t="s">
        <v>196</v>
      </c>
      <c r="F128" s="4">
        <v>1</v>
      </c>
      <c r="G128" s="8">
        <v>492032488.06</v>
      </c>
      <c r="H128" s="8">
        <v>73804873.230000004</v>
      </c>
      <c r="I128" s="56"/>
      <c r="J128" s="7">
        <v>50721</v>
      </c>
      <c r="K128" s="4" t="s">
        <v>205</v>
      </c>
      <c r="L128" s="78"/>
      <c r="M128" s="1"/>
      <c r="N128" s="1"/>
    </row>
    <row r="129" spans="1:14" x14ac:dyDescent="0.25">
      <c r="B129" s="53" t="s">
        <v>206</v>
      </c>
      <c r="C129" s="54"/>
      <c r="D129" s="54"/>
      <c r="E129" s="54"/>
      <c r="F129" s="54"/>
      <c r="G129" s="54"/>
      <c r="H129" s="54"/>
      <c r="I129" s="54"/>
      <c r="J129" s="54"/>
      <c r="K129" s="55"/>
      <c r="L129" s="79"/>
      <c r="M129" s="1"/>
      <c r="N129" s="1"/>
    </row>
    <row r="130" spans="1:14" x14ac:dyDescent="0.25">
      <c r="A130" s="4">
        <f>A128+1</f>
        <v>101</v>
      </c>
      <c r="B130" s="4" t="s">
        <v>16</v>
      </c>
      <c r="C130" s="4">
        <v>2009</v>
      </c>
      <c r="D130" s="4" t="s">
        <v>207</v>
      </c>
      <c r="E130" s="4" t="s">
        <v>189</v>
      </c>
      <c r="F130" s="4">
        <v>1</v>
      </c>
      <c r="G130" s="8">
        <v>144387538</v>
      </c>
      <c r="H130" s="8">
        <v>93009639.109999999</v>
      </c>
      <c r="I130" s="56"/>
      <c r="J130" s="7">
        <v>29552</v>
      </c>
      <c r="K130" s="4" t="s">
        <v>208</v>
      </c>
      <c r="L130" s="78"/>
      <c r="M130" s="1"/>
      <c r="N130" s="1"/>
    </row>
    <row r="131" spans="1:14" x14ac:dyDescent="0.25">
      <c r="A131" s="4">
        <f>A130+1</f>
        <v>102</v>
      </c>
      <c r="B131" s="4" t="s">
        <v>8</v>
      </c>
      <c r="C131" s="4">
        <v>2020</v>
      </c>
      <c r="D131" s="4" t="s">
        <v>209</v>
      </c>
      <c r="E131" s="4" t="s">
        <v>210</v>
      </c>
      <c r="F131" s="4">
        <v>1</v>
      </c>
      <c r="G131" s="8">
        <v>236521739.19999999</v>
      </c>
      <c r="H131" s="8">
        <v>131663768.18000001</v>
      </c>
      <c r="I131" s="56"/>
      <c r="J131" s="7">
        <v>25343</v>
      </c>
      <c r="K131" s="4" t="s">
        <v>211</v>
      </c>
      <c r="L131" s="78"/>
      <c r="M131" s="1"/>
      <c r="N131" s="1"/>
    </row>
    <row r="132" spans="1:14" x14ac:dyDescent="0.25">
      <c r="B132" s="53" t="s">
        <v>212</v>
      </c>
      <c r="C132" s="54"/>
      <c r="D132" s="54"/>
      <c r="E132" s="54"/>
      <c r="F132" s="54"/>
      <c r="G132" s="54"/>
      <c r="H132" s="54"/>
      <c r="I132" s="54"/>
      <c r="J132" s="54"/>
      <c r="K132" s="55"/>
      <c r="L132" s="79"/>
      <c r="M132" s="1"/>
      <c r="N132" s="1"/>
    </row>
    <row r="133" spans="1:14" x14ac:dyDescent="0.25">
      <c r="A133" s="4">
        <f>A131+1</f>
        <v>103</v>
      </c>
      <c r="B133" s="4" t="s">
        <v>16</v>
      </c>
      <c r="C133" s="4">
        <v>2017</v>
      </c>
      <c r="D133" s="4" t="s">
        <v>213</v>
      </c>
      <c r="E133" s="4" t="s">
        <v>214</v>
      </c>
      <c r="F133" s="4">
        <v>1</v>
      </c>
      <c r="G133" s="8">
        <v>173701881</v>
      </c>
      <c r="H133" s="8">
        <v>95775743.239999995</v>
      </c>
      <c r="I133" s="56"/>
      <c r="J133" s="13">
        <v>12711</v>
      </c>
      <c r="K133" s="13">
        <v>288438</v>
      </c>
      <c r="L133" s="83"/>
      <c r="M133" s="1"/>
      <c r="N133" s="1"/>
    </row>
    <row r="134" spans="1:14" x14ac:dyDescent="0.25">
      <c r="A134" s="4">
        <f>A133+1</f>
        <v>104</v>
      </c>
      <c r="B134" s="4" t="s">
        <v>8</v>
      </c>
      <c r="C134" s="4">
        <v>2020</v>
      </c>
      <c r="D134" s="4" t="s">
        <v>286</v>
      </c>
      <c r="E134" s="4" t="s">
        <v>10</v>
      </c>
      <c r="F134" s="4">
        <v>1</v>
      </c>
      <c r="G134" s="8">
        <v>295652174</v>
      </c>
      <c r="H134" s="8">
        <v>238492753.59999999</v>
      </c>
      <c r="I134" s="56"/>
      <c r="J134" s="13">
        <v>12230</v>
      </c>
      <c r="K134" s="13">
        <v>241913</v>
      </c>
      <c r="L134" s="83"/>
      <c r="M134" s="1"/>
      <c r="N134" s="1"/>
    </row>
    <row r="135" spans="1:14" x14ac:dyDescent="0.25">
      <c r="A135" s="4"/>
      <c r="B135" s="53" t="s">
        <v>215</v>
      </c>
      <c r="C135" s="54"/>
      <c r="D135" s="54"/>
      <c r="E135" s="54"/>
      <c r="F135" s="54"/>
      <c r="G135" s="54"/>
      <c r="H135" s="54"/>
      <c r="I135" s="54"/>
      <c r="J135" s="54"/>
      <c r="K135" s="55"/>
      <c r="L135" s="79"/>
      <c r="M135" s="1"/>
      <c r="N135" s="1"/>
    </row>
    <row r="136" spans="1:14" ht="16.5" customHeight="1" x14ac:dyDescent="0.25">
      <c r="A136" s="4">
        <f>A134+1</f>
        <v>105</v>
      </c>
      <c r="B136" s="4" t="s">
        <v>8</v>
      </c>
      <c r="C136" s="4">
        <v>2020</v>
      </c>
      <c r="D136" s="4" t="s">
        <v>216</v>
      </c>
      <c r="E136" s="4" t="s">
        <v>217</v>
      </c>
      <c r="F136" s="4">
        <v>1</v>
      </c>
      <c r="G136" s="8">
        <v>326988035</v>
      </c>
      <c r="H136" s="8">
        <v>168943818.00999999</v>
      </c>
      <c r="I136" s="4"/>
      <c r="J136" s="13">
        <v>39133</v>
      </c>
      <c r="K136" s="13" t="s">
        <v>218</v>
      </c>
      <c r="L136" s="84"/>
      <c r="M136" s="1"/>
      <c r="N136" s="1"/>
    </row>
    <row r="137" spans="1:14" x14ac:dyDescent="0.25">
      <c r="A137" s="4">
        <f>A136+1</f>
        <v>106</v>
      </c>
      <c r="B137" s="4" t="s">
        <v>8</v>
      </c>
      <c r="C137" s="4">
        <v>2020</v>
      </c>
      <c r="D137" s="4" t="s">
        <v>219</v>
      </c>
      <c r="E137" s="4" t="s">
        <v>220</v>
      </c>
      <c r="F137" s="4">
        <v>1</v>
      </c>
      <c r="G137" s="8">
        <v>326988035</v>
      </c>
      <c r="H137" s="8">
        <v>168943817.97999999</v>
      </c>
      <c r="I137" s="4"/>
      <c r="J137" s="13">
        <v>28287</v>
      </c>
      <c r="K137" s="13" t="s">
        <v>221</v>
      </c>
      <c r="L137" s="84"/>
      <c r="M137" s="1"/>
      <c r="N137" s="1"/>
    </row>
    <row r="138" spans="1:14" ht="16.5" customHeight="1" x14ac:dyDescent="0.25">
      <c r="A138" s="4"/>
      <c r="B138" s="53" t="s">
        <v>222</v>
      </c>
      <c r="C138" s="54"/>
      <c r="D138" s="54"/>
      <c r="E138" s="54"/>
      <c r="F138" s="54"/>
      <c r="G138" s="54"/>
      <c r="H138" s="54"/>
      <c r="I138" s="54"/>
      <c r="J138" s="54"/>
      <c r="K138" s="55"/>
      <c r="L138" s="79"/>
      <c r="M138" s="1"/>
      <c r="N138" s="1"/>
    </row>
    <row r="139" spans="1:14" x14ac:dyDescent="0.25">
      <c r="A139" s="4">
        <f>A137+1</f>
        <v>107</v>
      </c>
      <c r="B139" s="4" t="s">
        <v>4</v>
      </c>
      <c r="C139" s="4">
        <v>2024</v>
      </c>
      <c r="D139" s="4" t="s">
        <v>223</v>
      </c>
      <c r="E139" s="4" t="s">
        <v>82</v>
      </c>
      <c r="F139" s="4">
        <v>1</v>
      </c>
      <c r="G139" s="8">
        <v>404136883</v>
      </c>
      <c r="H139" s="8">
        <v>53884917.759999998</v>
      </c>
      <c r="I139" s="4"/>
      <c r="J139" s="3">
        <v>13569</v>
      </c>
      <c r="K139" s="3" t="s">
        <v>224</v>
      </c>
      <c r="L139" s="85"/>
      <c r="M139" s="1"/>
      <c r="N139" s="1"/>
    </row>
    <row r="140" spans="1:14" ht="16.5" customHeight="1" x14ac:dyDescent="0.25">
      <c r="A140" s="1">
        <f>A139+1</f>
        <v>108</v>
      </c>
      <c r="B140" s="4" t="s">
        <v>12</v>
      </c>
      <c r="C140" s="4">
        <v>2015</v>
      </c>
      <c r="D140" s="4" t="s">
        <v>225</v>
      </c>
      <c r="E140" s="4" t="s">
        <v>226</v>
      </c>
      <c r="F140" s="4">
        <v>1</v>
      </c>
      <c r="G140" s="8">
        <v>72665624</v>
      </c>
      <c r="H140" s="8">
        <v>41673306.950000003</v>
      </c>
      <c r="I140" s="4"/>
      <c r="J140" s="3">
        <v>23234</v>
      </c>
      <c r="K140" s="3" t="s">
        <v>227</v>
      </c>
      <c r="L140" s="85"/>
      <c r="M140" s="1"/>
      <c r="N140" s="1"/>
    </row>
    <row r="141" spans="1:14" x14ac:dyDescent="0.25">
      <c r="A141" s="4"/>
      <c r="B141" s="53" t="s">
        <v>228</v>
      </c>
      <c r="C141" s="54"/>
      <c r="D141" s="54"/>
      <c r="E141" s="54"/>
      <c r="F141" s="54"/>
      <c r="G141" s="54"/>
      <c r="H141" s="54"/>
      <c r="I141" s="54"/>
      <c r="J141" s="54"/>
      <c r="K141" s="55"/>
      <c r="L141" s="79"/>
      <c r="M141" s="1"/>
      <c r="N141" s="1"/>
    </row>
    <row r="142" spans="1:14" x14ac:dyDescent="0.25">
      <c r="A142" s="4">
        <f>A140+1</f>
        <v>109</v>
      </c>
      <c r="B142" s="4" t="s">
        <v>229</v>
      </c>
      <c r="C142" s="4">
        <v>2020</v>
      </c>
      <c r="D142" s="4" t="s">
        <v>230</v>
      </c>
      <c r="E142" s="4" t="s">
        <v>220</v>
      </c>
      <c r="F142" s="4">
        <v>1</v>
      </c>
      <c r="G142" s="8">
        <v>173701881</v>
      </c>
      <c r="H142" s="8">
        <v>95775743.239999995</v>
      </c>
      <c r="I142" s="4"/>
      <c r="J142" s="13">
        <v>7075</v>
      </c>
      <c r="K142" s="13">
        <v>166271</v>
      </c>
      <c r="L142" s="83"/>
      <c r="M142" s="1"/>
      <c r="N142" s="1"/>
    </row>
    <row r="143" spans="1:14" x14ac:dyDescent="0.25">
      <c r="A143" s="4">
        <f>A142+1</f>
        <v>110</v>
      </c>
      <c r="B143" s="4" t="s">
        <v>26</v>
      </c>
      <c r="C143" s="4">
        <v>2024</v>
      </c>
      <c r="D143" s="4" t="s">
        <v>231</v>
      </c>
      <c r="E143" s="4" t="s">
        <v>220</v>
      </c>
      <c r="F143" s="4">
        <v>1</v>
      </c>
      <c r="G143" s="8">
        <v>325202680</v>
      </c>
      <c r="H143" s="8">
        <v>37940312.689999998</v>
      </c>
      <c r="I143" s="4"/>
      <c r="J143" s="13">
        <v>8463</v>
      </c>
      <c r="K143" s="13">
        <v>28512</v>
      </c>
      <c r="L143" s="83"/>
      <c r="M143" s="1"/>
      <c r="N143" s="1"/>
    </row>
    <row r="144" spans="1:14" x14ac:dyDescent="0.25">
      <c r="B144" s="53" t="s">
        <v>232</v>
      </c>
      <c r="C144" s="54"/>
      <c r="D144" s="54"/>
      <c r="E144" s="54"/>
      <c r="F144" s="54"/>
      <c r="G144" s="54"/>
      <c r="H144" s="54"/>
      <c r="I144" s="54"/>
      <c r="J144" s="54"/>
      <c r="K144" s="55"/>
      <c r="L144" s="79"/>
      <c r="M144" s="1"/>
      <c r="N144" s="1"/>
    </row>
    <row r="145" spans="1:14" x14ac:dyDescent="0.25">
      <c r="A145" s="4">
        <f>A143+1</f>
        <v>111</v>
      </c>
      <c r="B145" s="4" t="s">
        <v>8</v>
      </c>
      <c r="C145" s="4">
        <v>2020</v>
      </c>
      <c r="D145" s="4" t="s">
        <v>287</v>
      </c>
      <c r="E145" s="4" t="s">
        <v>233</v>
      </c>
      <c r="F145" s="4">
        <v>1</v>
      </c>
      <c r="G145" s="56">
        <v>331100000</v>
      </c>
      <c r="H145" s="56">
        <v>176921077.63</v>
      </c>
      <c r="I145" s="56"/>
      <c r="J145" s="3">
        <v>20651</v>
      </c>
      <c r="K145" s="13">
        <v>299779</v>
      </c>
      <c r="L145" s="83"/>
      <c r="M145" s="1"/>
      <c r="N145" s="1"/>
    </row>
    <row r="146" spans="1:14" x14ac:dyDescent="0.25">
      <c r="A146" s="4"/>
      <c r="B146" s="53" t="s">
        <v>152</v>
      </c>
      <c r="C146" s="54"/>
      <c r="D146" s="54"/>
      <c r="E146" s="54"/>
      <c r="F146" s="54"/>
      <c r="G146" s="54"/>
      <c r="H146" s="54"/>
      <c r="I146" s="54"/>
      <c r="J146" s="54"/>
      <c r="K146" s="55"/>
      <c r="L146" s="79"/>
      <c r="M146" s="1"/>
      <c r="N146" s="1"/>
    </row>
    <row r="147" spans="1:14" x14ac:dyDescent="0.25">
      <c r="A147" s="4">
        <f>A145+1</f>
        <v>112</v>
      </c>
      <c r="B147" s="4" t="s">
        <v>12</v>
      </c>
      <c r="C147" s="4">
        <v>2014</v>
      </c>
      <c r="D147" s="4" t="s">
        <v>234</v>
      </c>
      <c r="E147" s="4" t="s">
        <v>235</v>
      </c>
      <c r="F147" s="4">
        <v>1</v>
      </c>
      <c r="G147" s="8">
        <v>72665624</v>
      </c>
      <c r="H147" s="8">
        <v>44122879.380000003</v>
      </c>
      <c r="I147" s="56"/>
      <c r="J147" s="3">
        <v>21632</v>
      </c>
      <c r="K147" s="3" t="s">
        <v>236</v>
      </c>
      <c r="L147" s="85"/>
      <c r="M147" s="1"/>
      <c r="N147" s="1"/>
    </row>
    <row r="148" spans="1:14" x14ac:dyDescent="0.25">
      <c r="A148" s="4">
        <f>A147+1</f>
        <v>113</v>
      </c>
      <c r="B148" s="4" t="s">
        <v>12</v>
      </c>
      <c r="C148" s="4">
        <v>2015</v>
      </c>
      <c r="D148" s="4" t="s">
        <v>237</v>
      </c>
      <c r="E148" s="4" t="s">
        <v>226</v>
      </c>
      <c r="F148" s="4">
        <v>1</v>
      </c>
      <c r="G148" s="8">
        <v>72665624</v>
      </c>
      <c r="H148" s="8">
        <v>41673306.950000003</v>
      </c>
      <c r="I148" s="56"/>
      <c r="J148" s="3">
        <v>42122</v>
      </c>
      <c r="K148" s="3" t="s">
        <v>238</v>
      </c>
      <c r="L148" s="85"/>
      <c r="M148" s="1"/>
      <c r="N148" s="1"/>
    </row>
    <row r="149" spans="1:14" customFormat="1" x14ac:dyDescent="0.25">
      <c r="A149" s="6"/>
      <c r="B149" s="50" t="s">
        <v>239</v>
      </c>
      <c r="C149" s="50"/>
      <c r="D149" s="50"/>
      <c r="E149" s="50"/>
      <c r="F149" s="50"/>
      <c r="G149" s="50"/>
      <c r="H149" s="50"/>
      <c r="I149" s="50"/>
      <c r="J149" s="50"/>
      <c r="K149" s="50"/>
    </row>
    <row r="150" spans="1:14" s="88" customFormat="1" ht="17.25" x14ac:dyDescent="0.3">
      <c r="A150" s="4">
        <v>114</v>
      </c>
      <c r="B150" s="5" t="s">
        <v>4</v>
      </c>
      <c r="C150" s="4">
        <v>2024</v>
      </c>
      <c r="D150" s="4" t="s">
        <v>240</v>
      </c>
      <c r="E150" s="4" t="s">
        <v>241</v>
      </c>
      <c r="F150" s="4">
        <v>1</v>
      </c>
      <c r="G150" s="87">
        <v>404136884.29000002</v>
      </c>
      <c r="H150" s="56">
        <v>20206844</v>
      </c>
      <c r="I150" s="56"/>
      <c r="J150" s="3">
        <v>19188</v>
      </c>
      <c r="K150" s="3">
        <v>55549</v>
      </c>
    </row>
    <row r="151" spans="1:14" s="88" customFormat="1" ht="17.25" x14ac:dyDescent="0.3">
      <c r="A151" s="4">
        <f t="shared" ref="A151:A158" si="4">A150+1</f>
        <v>115</v>
      </c>
      <c r="B151" s="5" t="s">
        <v>242</v>
      </c>
      <c r="C151" s="4">
        <v>2021</v>
      </c>
      <c r="D151" s="4" t="s">
        <v>243</v>
      </c>
      <c r="E151" s="4" t="s">
        <v>0</v>
      </c>
      <c r="F151" s="4">
        <v>1</v>
      </c>
      <c r="G151" s="87">
        <v>346116957</v>
      </c>
      <c r="H151" s="56">
        <v>17305848</v>
      </c>
      <c r="I151" s="56">
        <v>7479132.54</v>
      </c>
      <c r="J151" s="3">
        <v>15884</v>
      </c>
      <c r="K151" s="3">
        <v>231233</v>
      </c>
    </row>
    <row r="152" spans="1:14" s="88" customFormat="1" ht="17.25" x14ac:dyDescent="0.3">
      <c r="A152" s="4">
        <f t="shared" si="4"/>
        <v>116</v>
      </c>
      <c r="B152" s="5" t="s">
        <v>16</v>
      </c>
      <c r="C152" s="4">
        <v>2017</v>
      </c>
      <c r="D152" s="4" t="s">
        <v>244</v>
      </c>
      <c r="E152" s="4" t="s">
        <v>10</v>
      </c>
      <c r="F152" s="4">
        <v>1</v>
      </c>
      <c r="G152" s="87">
        <v>299192118</v>
      </c>
      <c r="H152" s="56">
        <v>14959606</v>
      </c>
      <c r="I152" s="56"/>
      <c r="J152" s="3">
        <v>12352</v>
      </c>
      <c r="K152" s="3">
        <v>429454</v>
      </c>
    </row>
    <row r="153" spans="1:14" s="88" customFormat="1" ht="17.25" x14ac:dyDescent="0.3">
      <c r="A153" s="4">
        <f t="shared" si="4"/>
        <v>117</v>
      </c>
      <c r="B153" s="5" t="s">
        <v>96</v>
      </c>
      <c r="C153" s="4">
        <v>2013</v>
      </c>
      <c r="D153" s="4" t="s">
        <v>245</v>
      </c>
      <c r="E153" s="4" t="s">
        <v>246</v>
      </c>
      <c r="F153" s="4">
        <v>1</v>
      </c>
      <c r="G153" s="87">
        <v>169867692</v>
      </c>
      <c r="H153" s="56">
        <v>8493385</v>
      </c>
      <c r="I153" s="56">
        <v>1062500</v>
      </c>
      <c r="J153" s="3">
        <v>7618</v>
      </c>
      <c r="K153" s="3">
        <v>493284</v>
      </c>
    </row>
    <row r="154" spans="1:14" s="88" customFormat="1" ht="17.25" x14ac:dyDescent="0.3">
      <c r="A154" s="4">
        <f t="shared" si="4"/>
        <v>118</v>
      </c>
      <c r="B154" s="5" t="s">
        <v>16</v>
      </c>
      <c r="C154" s="4">
        <v>2013</v>
      </c>
      <c r="D154" s="4" t="s">
        <v>247</v>
      </c>
      <c r="E154" s="4" t="s">
        <v>248</v>
      </c>
      <c r="F154" s="4">
        <v>1</v>
      </c>
      <c r="G154" s="87">
        <v>178087401</v>
      </c>
      <c r="H154" s="56">
        <v>8904370</v>
      </c>
      <c r="I154" s="56">
        <v>3110943.36</v>
      </c>
      <c r="J154" s="3">
        <v>4803</v>
      </c>
      <c r="K154" s="3">
        <v>493589</v>
      </c>
    </row>
    <row r="155" spans="1:14" s="88" customFormat="1" ht="17.25" x14ac:dyDescent="0.3">
      <c r="A155" s="4">
        <f t="shared" si="4"/>
        <v>119</v>
      </c>
      <c r="B155" s="5" t="s">
        <v>249</v>
      </c>
      <c r="C155" s="4">
        <v>2010</v>
      </c>
      <c r="D155" s="4" t="s">
        <v>250</v>
      </c>
      <c r="E155" s="4" t="s">
        <v>251</v>
      </c>
      <c r="F155" s="4">
        <v>1</v>
      </c>
      <c r="G155" s="87">
        <v>84933846</v>
      </c>
      <c r="H155" s="56">
        <v>4246692</v>
      </c>
      <c r="I155" s="56"/>
      <c r="J155" s="3">
        <v>2783</v>
      </c>
      <c r="K155" s="3">
        <v>942876</v>
      </c>
    </row>
    <row r="156" spans="1:14" s="88" customFormat="1" ht="17.25" x14ac:dyDescent="0.3">
      <c r="A156" s="4">
        <f t="shared" si="4"/>
        <v>120</v>
      </c>
      <c r="B156" s="5" t="s">
        <v>16</v>
      </c>
      <c r="C156" s="4">
        <v>2013</v>
      </c>
      <c r="D156" s="4" t="s">
        <v>252</v>
      </c>
      <c r="E156" s="4" t="s">
        <v>248</v>
      </c>
      <c r="F156" s="4">
        <v>1</v>
      </c>
      <c r="G156" s="87">
        <v>178087401</v>
      </c>
      <c r="H156" s="56">
        <v>8904370</v>
      </c>
      <c r="I156" s="56"/>
      <c r="J156" s="3">
        <v>8520</v>
      </c>
      <c r="K156" s="3">
        <v>360391</v>
      </c>
    </row>
    <row r="157" spans="1:14" s="88" customFormat="1" ht="17.25" x14ac:dyDescent="0.3">
      <c r="A157" s="4">
        <f t="shared" si="4"/>
        <v>121</v>
      </c>
      <c r="B157" s="5" t="s">
        <v>96</v>
      </c>
      <c r="C157" s="4">
        <v>2013</v>
      </c>
      <c r="D157" s="4" t="s">
        <v>253</v>
      </c>
      <c r="E157" s="4" t="s">
        <v>254</v>
      </c>
      <c r="F157" s="4">
        <v>1</v>
      </c>
      <c r="G157" s="87">
        <v>169867692</v>
      </c>
      <c r="H157" s="56">
        <v>8493385</v>
      </c>
      <c r="I157" s="56"/>
      <c r="J157" s="3">
        <v>9348</v>
      </c>
      <c r="K157" s="3">
        <v>266513</v>
      </c>
    </row>
    <row r="158" spans="1:14" s="88" customFormat="1" ht="17.25" x14ac:dyDescent="0.3">
      <c r="A158" s="4">
        <f t="shared" si="4"/>
        <v>122</v>
      </c>
      <c r="B158" s="5" t="s">
        <v>255</v>
      </c>
      <c r="C158" s="4">
        <v>2018</v>
      </c>
      <c r="D158" s="4" t="s">
        <v>256</v>
      </c>
      <c r="E158" s="4" t="s">
        <v>257</v>
      </c>
      <c r="F158" s="4">
        <v>1</v>
      </c>
      <c r="G158" s="87">
        <v>205593070</v>
      </c>
      <c r="H158" s="56">
        <v>10279653</v>
      </c>
      <c r="I158" s="56"/>
      <c r="J158" s="3">
        <v>3590</v>
      </c>
      <c r="K158" s="3">
        <v>185188</v>
      </c>
    </row>
    <row r="159" spans="1:14" s="88" customFormat="1" ht="17.25" x14ac:dyDescent="0.3">
      <c r="A159" s="4"/>
      <c r="B159" s="52" t="s">
        <v>258</v>
      </c>
      <c r="C159" s="52"/>
      <c r="D159" s="52"/>
      <c r="E159" s="52"/>
      <c r="F159" s="52"/>
      <c r="G159" s="52"/>
      <c r="H159" s="52"/>
      <c r="I159" s="52"/>
      <c r="J159" s="52"/>
      <c r="K159" s="52"/>
    </row>
    <row r="160" spans="1:14" s="88" customFormat="1" ht="17.25" x14ac:dyDescent="0.3">
      <c r="A160" s="4">
        <f>+A158+1</f>
        <v>123</v>
      </c>
      <c r="B160" s="5" t="s">
        <v>16</v>
      </c>
      <c r="C160" s="4">
        <v>2010</v>
      </c>
      <c r="D160" s="4" t="s">
        <v>259</v>
      </c>
      <c r="E160" s="60">
        <v>41518</v>
      </c>
      <c r="F160" s="4">
        <v>1</v>
      </c>
      <c r="G160" s="56">
        <v>178087401</v>
      </c>
      <c r="H160" s="56">
        <v>8904370</v>
      </c>
      <c r="I160" s="56">
        <v>2958214.28</v>
      </c>
      <c r="J160" s="13">
        <f>1803+1656+2496</f>
        <v>5955</v>
      </c>
      <c r="K160" s="13">
        <f>501351+5955</f>
        <v>507306</v>
      </c>
    </row>
    <row r="161" spans="1:14" s="88" customFormat="1" ht="17.25" x14ac:dyDescent="0.3">
      <c r="A161" s="4"/>
      <c r="B161" s="52" t="s">
        <v>260</v>
      </c>
      <c r="C161" s="52"/>
      <c r="D161" s="52"/>
      <c r="E161" s="52"/>
      <c r="F161" s="52"/>
      <c r="G161" s="52"/>
      <c r="H161" s="52"/>
      <c r="I161" s="52"/>
      <c r="J161" s="52"/>
      <c r="K161" s="52"/>
    </row>
    <row r="162" spans="1:14" s="88" customFormat="1" ht="17.25" x14ac:dyDescent="0.3">
      <c r="A162" s="4">
        <f>+A160+1</f>
        <v>124</v>
      </c>
      <c r="B162" s="5" t="s">
        <v>4</v>
      </c>
      <c r="C162" s="4">
        <v>2024</v>
      </c>
      <c r="D162" s="4" t="s">
        <v>261</v>
      </c>
      <c r="E162" s="4" t="s">
        <v>241</v>
      </c>
      <c r="F162" s="4">
        <v>1</v>
      </c>
      <c r="G162" s="87">
        <v>404136884.29000002</v>
      </c>
      <c r="H162" s="56">
        <v>15155133</v>
      </c>
      <c r="I162" s="56"/>
      <c r="J162" s="3">
        <v>5137</v>
      </c>
      <c r="K162" s="3">
        <v>13842</v>
      </c>
    </row>
    <row r="163" spans="1:14" s="88" customFormat="1" ht="17.25" x14ac:dyDescent="0.3">
      <c r="A163" s="4"/>
      <c r="B163" s="52" t="s">
        <v>262</v>
      </c>
      <c r="C163" s="52"/>
      <c r="D163" s="52"/>
      <c r="E163" s="52"/>
      <c r="F163" s="52"/>
      <c r="G163" s="52"/>
      <c r="H163" s="52"/>
      <c r="I163" s="52"/>
      <c r="J163" s="52"/>
      <c r="K163" s="52"/>
    </row>
    <row r="164" spans="1:14" s="88" customFormat="1" ht="17.25" x14ac:dyDescent="0.3">
      <c r="A164" s="4">
        <f>+A162+1</f>
        <v>125</v>
      </c>
      <c r="B164" s="5" t="s">
        <v>16</v>
      </c>
      <c r="C164" s="4">
        <v>2014</v>
      </c>
      <c r="D164" s="4" t="s">
        <v>263</v>
      </c>
      <c r="E164" s="4" t="s">
        <v>264</v>
      </c>
      <c r="F164" s="4">
        <v>1</v>
      </c>
      <c r="G164" s="87">
        <v>256270044</v>
      </c>
      <c r="H164" s="56">
        <v>12813502</v>
      </c>
      <c r="I164" s="56">
        <v>9489212.5399999991</v>
      </c>
      <c r="J164" s="3">
        <v>5609</v>
      </c>
      <c r="K164" s="3">
        <v>345497</v>
      </c>
    </row>
    <row r="165" spans="1:14" s="88" customFormat="1" ht="17.25" x14ac:dyDescent="0.3">
      <c r="A165" s="4">
        <f>+A164+1</f>
        <v>126</v>
      </c>
      <c r="B165" s="5" t="s">
        <v>16</v>
      </c>
      <c r="C165" s="4">
        <v>2017</v>
      </c>
      <c r="D165" s="4" t="s">
        <v>265</v>
      </c>
      <c r="E165" s="4" t="s">
        <v>10</v>
      </c>
      <c r="F165" s="4">
        <v>1</v>
      </c>
      <c r="G165" s="87">
        <v>299192118</v>
      </c>
      <c r="H165" s="56">
        <v>14959606</v>
      </c>
      <c r="I165" s="56">
        <v>12936615.359999999</v>
      </c>
      <c r="J165" s="3">
        <v>5992</v>
      </c>
      <c r="K165" s="3">
        <v>451162</v>
      </c>
    </row>
    <row r="166" spans="1:14" ht="16.5" customHeight="1" x14ac:dyDescent="0.25">
      <c r="A166" s="6"/>
      <c r="B166" s="50" t="s">
        <v>266</v>
      </c>
      <c r="C166" s="50"/>
      <c r="D166" s="50"/>
      <c r="E166" s="50"/>
      <c r="F166" s="50"/>
      <c r="G166" s="50"/>
      <c r="H166" s="50"/>
      <c r="I166" s="50"/>
      <c r="J166" s="50"/>
      <c r="K166" s="50"/>
      <c r="L166" s="1"/>
      <c r="M166" s="1"/>
      <c r="N166" s="1"/>
    </row>
    <row r="167" spans="1:14" x14ac:dyDescent="0.25">
      <c r="A167" s="4">
        <v>127</v>
      </c>
      <c r="B167" s="5" t="s">
        <v>4</v>
      </c>
      <c r="C167" s="4">
        <v>2024</v>
      </c>
      <c r="D167" s="4" t="s">
        <v>267</v>
      </c>
      <c r="E167" s="4" t="s">
        <v>268</v>
      </c>
      <c r="F167" s="4">
        <v>1</v>
      </c>
      <c r="G167" s="56">
        <v>396898214.29000002</v>
      </c>
      <c r="H167" s="56">
        <v>52919761.920000002</v>
      </c>
      <c r="I167" s="86">
        <v>5600000</v>
      </c>
      <c r="J167" s="4">
        <v>14823</v>
      </c>
      <c r="K167" s="13">
        <f>24201+15058+16703</f>
        <v>55962</v>
      </c>
      <c r="L167" s="1"/>
      <c r="M167" s="1"/>
      <c r="N167" s="1"/>
    </row>
    <row r="168" spans="1:14" x14ac:dyDescent="0.25">
      <c r="A168" s="4">
        <f>A167+1</f>
        <v>128</v>
      </c>
      <c r="B168" s="5" t="s">
        <v>4</v>
      </c>
      <c r="C168" s="4">
        <v>2024</v>
      </c>
      <c r="D168" s="4" t="s">
        <v>269</v>
      </c>
      <c r="E168" s="4" t="s">
        <v>268</v>
      </c>
      <c r="F168" s="4">
        <v>1</v>
      </c>
      <c r="G168" s="56">
        <v>396898214.29000002</v>
      </c>
      <c r="H168" s="56">
        <v>52919761.920000002</v>
      </c>
      <c r="I168" s="86">
        <v>8150000</v>
      </c>
      <c r="J168" s="4">
        <v>15171</v>
      </c>
      <c r="K168" s="13">
        <f>15171+16435+14232</f>
        <v>45838</v>
      </c>
      <c r="L168" s="1"/>
      <c r="M168" s="1"/>
      <c r="N168" s="1"/>
    </row>
    <row r="169" spans="1:14" x14ac:dyDescent="0.25">
      <c r="A169" s="4">
        <f>A168+1</f>
        <v>129</v>
      </c>
      <c r="B169" s="5" t="s">
        <v>16</v>
      </c>
      <c r="C169" s="4">
        <v>2018</v>
      </c>
      <c r="D169" s="4" t="s">
        <v>270</v>
      </c>
      <c r="E169" s="4" t="s">
        <v>271</v>
      </c>
      <c r="F169" s="4">
        <v>1</v>
      </c>
      <c r="G169" s="56">
        <v>185910752</v>
      </c>
      <c r="H169" s="56">
        <v>104833481.09999999</v>
      </c>
      <c r="I169" s="86">
        <v>143455096</v>
      </c>
      <c r="J169" s="4">
        <v>13605</v>
      </c>
      <c r="K169" s="13">
        <f>13605+11346+504886</f>
        <v>529837</v>
      </c>
      <c r="L169" s="1"/>
      <c r="M169" s="1"/>
      <c r="N169" s="1"/>
    </row>
    <row r="170" spans="1:14" ht="16.5" customHeight="1" x14ac:dyDescent="0.25">
      <c r="A170" s="4"/>
      <c r="B170" s="52" t="s">
        <v>272</v>
      </c>
      <c r="C170" s="52"/>
      <c r="D170" s="52"/>
      <c r="E170" s="52"/>
      <c r="F170" s="52"/>
      <c r="G170" s="52"/>
      <c r="H170" s="52"/>
      <c r="I170" s="52"/>
      <c r="J170" s="52"/>
      <c r="K170" s="52"/>
      <c r="L170" s="1"/>
      <c r="M170" s="1"/>
      <c r="N170" s="1"/>
    </row>
    <row r="171" spans="1:14" x14ac:dyDescent="0.25">
      <c r="A171" s="4">
        <f>A169+1</f>
        <v>130</v>
      </c>
      <c r="B171" s="5" t="s">
        <v>16</v>
      </c>
      <c r="C171" s="4">
        <v>2013</v>
      </c>
      <c r="D171" s="4" t="s">
        <v>273</v>
      </c>
      <c r="E171" s="60">
        <v>40210</v>
      </c>
      <c r="F171" s="4">
        <v>1</v>
      </c>
      <c r="G171" s="56">
        <v>314585528</v>
      </c>
      <c r="H171" s="56">
        <v>187620129.84999999</v>
      </c>
      <c r="I171" s="56">
        <v>89468100</v>
      </c>
      <c r="J171" s="4">
        <v>13145</v>
      </c>
      <c r="K171" s="13">
        <f>5373+3399+37+12318+3373</f>
        <v>24500</v>
      </c>
      <c r="L171" s="1"/>
      <c r="M171" s="1"/>
      <c r="N171" s="1"/>
    </row>
    <row r="172" spans="1:14" x14ac:dyDescent="0.25">
      <c r="A172" s="4">
        <f>A171+1</f>
        <v>131</v>
      </c>
      <c r="B172" s="5" t="s">
        <v>16</v>
      </c>
      <c r="C172" s="4">
        <v>2010</v>
      </c>
      <c r="D172" s="4" t="s">
        <v>274</v>
      </c>
      <c r="E172" s="60" t="s">
        <v>275</v>
      </c>
      <c r="F172" s="4">
        <v>1</v>
      </c>
      <c r="G172" s="56">
        <v>144387538</v>
      </c>
      <c r="H172" s="56">
        <v>93009639.120000005</v>
      </c>
      <c r="I172" s="56"/>
      <c r="J172" s="4">
        <v>6091</v>
      </c>
      <c r="K172" s="13">
        <f>4572+10676+10665+516938</f>
        <v>542851</v>
      </c>
      <c r="L172" s="1"/>
      <c r="M172" s="1"/>
      <c r="N172" s="1"/>
    </row>
    <row r="173" spans="1:14" x14ac:dyDescent="0.25">
      <c r="A173" s="4">
        <f>A172+1</f>
        <v>132</v>
      </c>
      <c r="B173" s="5" t="s">
        <v>101</v>
      </c>
      <c r="C173" s="4">
        <v>2018</v>
      </c>
      <c r="D173" s="4" t="s">
        <v>276</v>
      </c>
      <c r="E173" s="60">
        <v>43248</v>
      </c>
      <c r="F173" s="4">
        <v>1</v>
      </c>
      <c r="G173" s="56">
        <v>66097406</v>
      </c>
      <c r="H173" s="56">
        <v>36761721.299999997</v>
      </c>
      <c r="I173" s="56"/>
      <c r="J173" s="4">
        <v>15058</v>
      </c>
      <c r="K173" s="13">
        <f>451748+15058+13143</f>
        <v>479949</v>
      </c>
      <c r="L173" s="1"/>
      <c r="M173" s="1"/>
      <c r="N173" s="1"/>
    </row>
    <row r="174" spans="1:14" x14ac:dyDescent="0.25">
      <c r="A174" s="4"/>
      <c r="B174" s="52" t="s">
        <v>277</v>
      </c>
      <c r="C174" s="52"/>
      <c r="D174" s="52"/>
      <c r="E174" s="52"/>
      <c r="F174" s="52"/>
      <c r="G174" s="52"/>
      <c r="H174" s="52"/>
      <c r="I174" s="52"/>
      <c r="J174" s="52"/>
      <c r="K174" s="52"/>
      <c r="L174" s="1"/>
      <c r="M174" s="1"/>
      <c r="N174" s="1"/>
    </row>
    <row r="175" spans="1:14" x14ac:dyDescent="0.25">
      <c r="A175" s="4">
        <f>A173+1</f>
        <v>133</v>
      </c>
      <c r="B175" s="5" t="s">
        <v>16</v>
      </c>
      <c r="C175" s="4">
        <v>2013</v>
      </c>
      <c r="D175" s="4" t="s">
        <v>278</v>
      </c>
      <c r="E175" s="60">
        <v>43831</v>
      </c>
      <c r="F175" s="4">
        <v>1</v>
      </c>
      <c r="G175" s="56">
        <v>95537943.510000005</v>
      </c>
      <c r="H175" s="56">
        <v>121926468.12</v>
      </c>
      <c r="I175" s="56">
        <v>54659000</v>
      </c>
      <c r="J175" s="4">
        <v>5440</v>
      </c>
      <c r="K175" s="13">
        <f>5440+10188</f>
        <v>15628</v>
      </c>
      <c r="L175" s="1"/>
      <c r="M175" s="1"/>
      <c r="N175" s="1"/>
    </row>
    <row r="176" spans="1:14" x14ac:dyDescent="0.25">
      <c r="A176" s="4"/>
      <c r="B176" s="52" t="s">
        <v>152</v>
      </c>
      <c r="C176" s="52"/>
      <c r="D176" s="52"/>
      <c r="E176" s="52"/>
      <c r="F176" s="52"/>
      <c r="G176" s="52"/>
      <c r="H176" s="52"/>
      <c r="I176" s="52"/>
      <c r="J176" s="52"/>
      <c r="K176" s="52"/>
      <c r="L176" s="1"/>
      <c r="M176" s="1"/>
      <c r="N176" s="1"/>
    </row>
    <row r="177" spans="1:14" x14ac:dyDescent="0.25">
      <c r="A177" s="4">
        <f>+A175+1</f>
        <v>134</v>
      </c>
      <c r="B177" s="5" t="s">
        <v>101</v>
      </c>
      <c r="C177" s="4">
        <v>2018</v>
      </c>
      <c r="D177" s="4" t="s">
        <v>279</v>
      </c>
      <c r="E177" s="60">
        <v>43248</v>
      </c>
      <c r="F177" s="4">
        <v>1</v>
      </c>
      <c r="G177" s="56">
        <v>66097406</v>
      </c>
      <c r="H177" s="56">
        <v>36761721.299999997</v>
      </c>
      <c r="I177" s="56">
        <v>22952579</v>
      </c>
      <c r="J177" s="4">
        <v>17645</v>
      </c>
      <c r="K177" s="13">
        <f>286979+17645+17191</f>
        <v>321815</v>
      </c>
      <c r="L177" s="1"/>
      <c r="M177" s="1"/>
      <c r="N177" s="1"/>
    </row>
    <row r="178" spans="1:14" x14ac:dyDescent="0.25">
      <c r="A178" s="4">
        <f>A177+1</f>
        <v>135</v>
      </c>
      <c r="B178" s="5" t="s">
        <v>176</v>
      </c>
      <c r="C178" s="4">
        <v>2018</v>
      </c>
      <c r="D178" s="4" t="s">
        <v>280</v>
      </c>
      <c r="E178" s="60" t="s">
        <v>281</v>
      </c>
      <c r="F178" s="4">
        <v>1</v>
      </c>
      <c r="G178" s="56">
        <v>118142980</v>
      </c>
      <c r="H178" s="56">
        <v>52497938.850000001</v>
      </c>
      <c r="I178" s="56">
        <v>5183874</v>
      </c>
      <c r="J178" s="4">
        <v>22843</v>
      </c>
      <c r="K178" s="13">
        <f>381611+26694</f>
        <v>408305</v>
      </c>
      <c r="L178" s="1"/>
      <c r="M178" s="1"/>
      <c r="N178" s="1"/>
    </row>
    <row r="179" spans="1:14" ht="16.5" customHeight="1" x14ac:dyDescent="0.25">
      <c r="A179" s="6"/>
      <c r="B179" s="50" t="s">
        <v>282</v>
      </c>
      <c r="C179" s="50"/>
      <c r="D179" s="50"/>
      <c r="E179" s="50"/>
      <c r="F179" s="50"/>
      <c r="G179" s="50"/>
      <c r="H179" s="50"/>
      <c r="I179" s="50"/>
      <c r="J179" s="50"/>
      <c r="K179" s="50"/>
      <c r="L179" s="1"/>
      <c r="M179" s="1"/>
      <c r="N179" s="1"/>
    </row>
    <row r="180" spans="1:14" x14ac:dyDescent="0.25">
      <c r="A180" s="4">
        <v>136</v>
      </c>
      <c r="B180" s="9" t="s">
        <v>24</v>
      </c>
      <c r="C180" s="4">
        <v>2023</v>
      </c>
      <c r="D180" s="4" t="s">
        <v>283</v>
      </c>
      <c r="E180" s="60">
        <v>45168</v>
      </c>
      <c r="F180" s="4">
        <v>1</v>
      </c>
      <c r="G180" s="4">
        <v>374108000</v>
      </c>
      <c r="H180" s="56">
        <v>64992904.170000002</v>
      </c>
      <c r="I180" s="56"/>
      <c r="J180" s="3">
        <v>6051</v>
      </c>
      <c r="K180" s="3">
        <v>44145</v>
      </c>
      <c r="L180" s="1"/>
      <c r="M180" s="1"/>
      <c r="N180" s="1"/>
    </row>
    <row r="181" spans="1:14" x14ac:dyDescent="0.25">
      <c r="A181" s="4">
        <f>A180+1</f>
        <v>137</v>
      </c>
      <c r="B181" s="5" t="s">
        <v>12</v>
      </c>
      <c r="C181" s="4">
        <v>2016</v>
      </c>
      <c r="D181" s="4" t="s">
        <v>284</v>
      </c>
      <c r="E181" s="60">
        <v>42675</v>
      </c>
      <c r="F181" s="4">
        <v>1</v>
      </c>
      <c r="G181" s="4">
        <v>72665624</v>
      </c>
      <c r="H181" s="56">
        <v>8691828.6899999995</v>
      </c>
      <c r="I181" s="56"/>
      <c r="J181" s="3">
        <v>6401</v>
      </c>
      <c r="K181" s="3">
        <v>210962</v>
      </c>
      <c r="L181" s="1"/>
      <c r="M181" s="1"/>
      <c r="N181" s="1"/>
    </row>
    <row r="182" spans="1:14" x14ac:dyDescent="0.25">
      <c r="A182" s="4">
        <f>A181+1</f>
        <v>138</v>
      </c>
      <c r="B182" s="5" t="s">
        <v>12</v>
      </c>
      <c r="C182" s="4">
        <v>2015</v>
      </c>
      <c r="D182" s="4" t="s">
        <v>285</v>
      </c>
      <c r="E182" s="60">
        <v>42278</v>
      </c>
      <c r="F182" s="4">
        <v>1</v>
      </c>
      <c r="G182" s="4">
        <v>72665624</v>
      </c>
      <c r="H182" s="56">
        <v>24561970.600000001</v>
      </c>
      <c r="I182" s="56">
        <v>608827.35</v>
      </c>
      <c r="J182" s="3">
        <v>3079</v>
      </c>
      <c r="K182" s="3">
        <v>245142</v>
      </c>
      <c r="L182" s="1"/>
      <c r="M182" s="1"/>
      <c r="N182" s="1"/>
    </row>
  </sheetData>
  <mergeCells count="44">
    <mergeCell ref="B170:K170"/>
    <mergeCell ref="B174:K174"/>
    <mergeCell ref="B176:K176"/>
    <mergeCell ref="B179:K179"/>
    <mergeCell ref="B149:K149"/>
    <mergeCell ref="B159:K159"/>
    <mergeCell ref="B161:K161"/>
    <mergeCell ref="B163:K163"/>
    <mergeCell ref="B166:K166"/>
    <mergeCell ref="B135:K135"/>
    <mergeCell ref="B138:K138"/>
    <mergeCell ref="B141:K141"/>
    <mergeCell ref="B144:K144"/>
    <mergeCell ref="B146:K146"/>
    <mergeCell ref="B111:K111"/>
    <mergeCell ref="B123:K123"/>
    <mergeCell ref="B126:K126"/>
    <mergeCell ref="B129:K129"/>
    <mergeCell ref="B132:K132"/>
    <mergeCell ref="B95:K95"/>
    <mergeCell ref="B98:K98"/>
    <mergeCell ref="B101:K101"/>
    <mergeCell ref="B103:K103"/>
    <mergeCell ref="B109:K109"/>
    <mergeCell ref="B70:K70"/>
    <mergeCell ref="B83:K83"/>
    <mergeCell ref="B86:K86"/>
    <mergeCell ref="B89:K89"/>
    <mergeCell ref="B92:K92"/>
    <mergeCell ref="A43:K43"/>
    <mergeCell ref="A52:K52"/>
    <mergeCell ref="A67:K67"/>
    <mergeCell ref="A2:K2"/>
    <mergeCell ref="A45:K45"/>
    <mergeCell ref="B63:K63"/>
    <mergeCell ref="B65:K65"/>
    <mergeCell ref="A4:A5"/>
    <mergeCell ref="B4:B5"/>
    <mergeCell ref="C4:C5"/>
    <mergeCell ref="D4:D5"/>
    <mergeCell ref="E4:K4"/>
    <mergeCell ref="A7:K7"/>
    <mergeCell ref="A39:K39"/>
    <mergeCell ref="A41:K41"/>
  </mergeCells>
  <conditionalFormatting sqref="L136:L137">
    <cfRule type="duplicateValues" dxfId="3" priority="4" stopIfTrue="1"/>
  </conditionalFormatting>
  <conditionalFormatting sqref="L137">
    <cfRule type="duplicateValues" dxfId="2" priority="3" stopIfTrue="1"/>
  </conditionalFormatting>
  <conditionalFormatting sqref="J137:L137">
    <cfRule type="duplicateValues" dxfId="1" priority="2" stopIfTrue="1"/>
  </conditionalFormatting>
  <conditionalFormatting sqref="L139:L140">
    <cfRule type="duplicateValues" dxfId="0" priority="1" stopIfTrue="1"/>
  </conditionalFormatting>
  <printOptions horizontalCentered="1"/>
  <pageMargins left="0.19685039370078741" right="0.19685039370078741" top="0.39370078740157483" bottom="0.39370078740157483" header="0.15748031496062992" footer="0.15748031496062992"/>
  <pageSetup paperSize="9" scale="73" fitToHeight="0" orientation="landscape" r:id="rId1"/>
  <rowBreaks count="1" manualBreakCount="1">
    <brk id="30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Автобаза 3</vt:lpstr>
      <vt:lpstr>'Автобаза 3'!Заголовки_для_печати</vt:lpstr>
      <vt:lpstr>'Автобаза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AI.Babamuradov</dc:creator>
  <cp:lastModifiedBy>AI.Babamuradov</cp:lastModifiedBy>
  <dcterms:created xsi:type="dcterms:W3CDTF">2025-07-15T10:50:55Z</dcterms:created>
  <dcterms:modified xsi:type="dcterms:W3CDTF">2025-07-24T06:24:41Z</dcterms:modified>
</cp:coreProperties>
</file>