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 activeTab="2"/>
  </bookViews>
  <sheets>
    <sheet name="6 илова" sheetId="1" r:id="rId1"/>
    <sheet name="7 илова" sheetId="2" r:id="rId2"/>
    <sheet name="5 илова" sheetId="3" r:id="rId3"/>
  </sheets>
  <calcPr calcId="144525"/>
</workbook>
</file>

<file path=xl/calcChain.xml><?xml version="1.0" encoding="utf-8"?>
<calcChain xmlns="http://schemas.openxmlformats.org/spreadsheetml/2006/main">
  <c r="H15" i="2" l="1"/>
  <c r="H22" i="1"/>
  <c r="H52" i="3"/>
  <c r="H14" i="2" l="1"/>
  <c r="J12" i="2"/>
  <c r="K12" i="2"/>
  <c r="H44" i="3" l="1"/>
  <c r="H43" i="3"/>
  <c r="H34" i="3" l="1"/>
  <c r="H33" i="3"/>
  <c r="K31" i="3" l="1"/>
  <c r="K30" i="3"/>
  <c r="K29" i="3"/>
  <c r="K28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9" i="1" l="1"/>
  <c r="J19" i="1"/>
  <c r="I19" i="1"/>
  <c r="H19" i="1"/>
  <c r="K18" i="1"/>
  <c r="J18" i="1"/>
  <c r="I18" i="1"/>
  <c r="H18" i="1"/>
  <c r="K17" i="1"/>
  <c r="J17" i="1"/>
  <c r="I17" i="1"/>
  <c r="H17" i="1"/>
  <c r="K16" i="1"/>
  <c r="J16" i="1"/>
  <c r="I16" i="1"/>
  <c r="H16" i="1"/>
  <c r="K15" i="1"/>
  <c r="J15" i="1"/>
  <c r="I15" i="1"/>
  <c r="H15" i="1"/>
  <c r="I14" i="1"/>
  <c r="H14" i="1"/>
  <c r="K13" i="1"/>
  <c r="J13" i="1"/>
  <c r="I13" i="1"/>
  <c r="H13" i="1"/>
  <c r="K12" i="1"/>
  <c r="I12" i="1"/>
  <c r="H12" i="1" s="1"/>
  <c r="N11" i="1"/>
  <c r="K11" i="1"/>
  <c r="I11" i="1"/>
  <c r="I10" i="1"/>
  <c r="H10" i="1" s="1"/>
  <c r="H11" i="1" l="1"/>
  <c r="H21" i="1" s="1"/>
  <c r="H51" i="3"/>
</calcChain>
</file>

<file path=xl/sharedStrings.xml><?xml version="1.0" encoding="utf-8"?>
<sst xmlns="http://schemas.openxmlformats.org/spreadsheetml/2006/main" count="289" uniqueCount="122">
  <si>
    <t>“НКМК” АЖнинг 2024 йил 9 февралдаги
80-сонли буйруғига 
6-ИЛОВА</t>
  </si>
  <si>
    <t>Т/р</t>
  </si>
  <si>
    <t>Хизмат сафарининг
қисқача мақсади</t>
  </si>
  <si>
    <t>Хизмат сафари амалга оширилган мамлакат</t>
  </si>
  <si>
    <t xml:space="preserve">Хизмат сафарининг давомийлик муддати
</t>
  </si>
  <si>
    <t xml:space="preserve">Хизмат сафарини амалга оширган ходимнинг фамилияси ва исми </t>
  </si>
  <si>
    <t>Молиялаштириш манбаси</t>
  </si>
  <si>
    <t xml:space="preserve">Жами харажат </t>
  </si>
  <si>
    <r>
      <t xml:space="preserve">Шундан, харажат турлари </t>
    </r>
    <r>
      <rPr>
        <b/>
        <i/>
        <sz val="10"/>
        <rFont val="Calibri"/>
        <family val="2"/>
        <charset val="204"/>
      </rPr>
      <t>(минг сўмда)</t>
    </r>
  </si>
  <si>
    <t>Суткалик харажатлар</t>
  </si>
  <si>
    <r>
      <t xml:space="preserve">Яшаш учун  </t>
    </r>
    <r>
      <rPr>
        <b/>
        <i/>
        <sz val="9"/>
        <rFont val="Calibri"/>
        <family val="2"/>
        <charset val="204"/>
      </rPr>
      <t>(турар жойнинг ижараси буйича) харажатлар</t>
    </r>
  </si>
  <si>
    <t>Транспорт
харажатлари</t>
  </si>
  <si>
    <t>Вакиллик харажатлари</t>
  </si>
  <si>
    <t>Кузда тутилмаган  харажатлар</t>
  </si>
  <si>
    <t>Бошқа харажатлар</t>
  </si>
  <si>
    <t>(Ҳисобот йилининг маълумотлар эълон қилинаётган чораги)</t>
  </si>
  <si>
    <t>НКМК АЖ</t>
  </si>
  <si>
    <t>Егорова Л.А.</t>
  </si>
  <si>
    <t>Лондон, Буюк Британия</t>
  </si>
  <si>
    <t>Антонов Е.А.</t>
  </si>
  <si>
    <t>Хасанов Ж.Т.</t>
  </si>
  <si>
    <t xml:space="preserve">Ишлаб чикариш масалаларини хал этиш </t>
  </si>
  <si>
    <t>Маълумотлар эълон қилинаётган давр бўйича жами:</t>
  </si>
  <si>
    <t>Ҳисобот йилининг ўтган даври бўйича жами:</t>
  </si>
  <si>
    <t xml:space="preserve">Изоҳ: 
1. Маълумотлар мансабдор шахсларнинг Ўзбекистон Республикаси ҳудудидаги хизмат сафарлари билан боғлиқ амалга оширган харажатлар асосида шакллантирилиб (1,2,3 ва 4-чораклар қўшилганда жадвалнинг “Ҳисобот йилининг ўтган даври бўйича жами” сатрида 7-11-устунларнинг кўрсаткичлари молия йили давомида ўсиб борувчи тартибида киритилади) давлат органлари ва ташкилотларининг расмий веб-сайти ва очиқ маълумотлар порталидаги саҳифасида жойлаштирилади (давлат сирлари ва хизматда фойдаланиш учун мўлжалланган маълумотлар бундан мустасно);
</t>
  </si>
  <si>
    <t>“НКМК” АЖнинг 2024 йил 9 февралдаги
80-сонли буйруғига 
7-ИЛОВА</t>
  </si>
  <si>
    <t>Ташрифнинг
қисқача мақсади</t>
  </si>
  <si>
    <t>Ташриф буюрган вакилларнинг мансублиги</t>
  </si>
  <si>
    <t>Ташрифнинг умумий давомийлик муддати</t>
  </si>
  <si>
    <t>Мамлакат</t>
  </si>
  <si>
    <t xml:space="preserve">Хорижий ташкилот </t>
  </si>
  <si>
    <r>
      <t xml:space="preserve">Турар жой билан боғлиқ </t>
    </r>
    <r>
      <rPr>
        <b/>
        <i/>
        <sz val="9"/>
        <rFont val="Calibri"/>
        <family val="2"/>
        <charset val="204"/>
      </rPr>
      <t>(меҳмонхона ёки турар жой ижараси) харажатлар</t>
    </r>
  </si>
  <si>
    <t>Овкатланиш  харажатлари</t>
  </si>
  <si>
    <t xml:space="preserve">Совга харид килиш учун харажатлар </t>
  </si>
  <si>
    <t>Ташриф билан боглик бошқа харажатлари</t>
  </si>
  <si>
    <t>“НКМК” АЖнинг 2024 йил 9 февралдаги
80-сонли буйруғига 
5-ИЛОВА</t>
  </si>
  <si>
    <t>Хизмат сафари амалга оширилган ҳудуд</t>
  </si>
  <si>
    <t>Хизмат сафарининг давомийлик муддати
(суткада)</t>
  </si>
  <si>
    <t>Шундан, харажат турлари (минг сўмда)</t>
  </si>
  <si>
    <t>Турар жой билан боғлиқ (меҳмонхона ёки турар жой ижараси) харажатлар</t>
  </si>
  <si>
    <t>Йўл
харажатлари</t>
  </si>
  <si>
    <t>Кундалик харажатлар</t>
  </si>
  <si>
    <t>Бошқа харажат­лари</t>
  </si>
  <si>
    <t>Ишлаб чиқариш масалаларини ҳал қилиш учун</t>
  </si>
  <si>
    <t>Навоий шаҳри</t>
  </si>
  <si>
    <t>Камолов Р.Х.</t>
  </si>
  <si>
    <t>3</t>
  </si>
  <si>
    <t>2</t>
  </si>
  <si>
    <t>1</t>
  </si>
  <si>
    <t>Эргашев Р.М.</t>
  </si>
  <si>
    <t>2024 йил 4 чорак давомида НКМК АЖ мансабдор шахсларининг хизмат сафарлари харажатлари тўғрисидаги
 МАЪЛУМОТЛАР</t>
  </si>
  <si>
    <t>2024 йил 4 чорак давомида НКМК АЖ да хориждан ташриф буюрган мехмонларни кутиб олиш харажатлари тугрисидаги маълумотлар</t>
  </si>
  <si>
    <t>2024 йил 4 чорак давомида НКМК АЖ  мансабдор шахсларининг хизмат сафарлари харажатлари тўғрисидаги
 МАЪЛУМОТЛАР</t>
  </si>
  <si>
    <t>6</t>
  </si>
  <si>
    <t>4</t>
  </si>
  <si>
    <t>5</t>
  </si>
  <si>
    <t>Саидов О.О.</t>
  </si>
  <si>
    <t>Санакулов К.С.</t>
  </si>
  <si>
    <t>Мустакимов О.М.</t>
  </si>
  <si>
    <t>Кенжаев Х.Т.</t>
  </si>
  <si>
    <t>Курбанов Ф.И.</t>
  </si>
  <si>
    <t>Италия</t>
  </si>
  <si>
    <t>Лас-Вегас, АКШ</t>
  </si>
  <si>
    <t>Лондон халкаро биржасида НКМК АЖ корпоратив халкаро облигацияларини чикариш буйича инвесторлар билан учрашув</t>
  </si>
  <si>
    <t>Конференцияда иштирок этиш учун</t>
  </si>
  <si>
    <t>Komatsu компанияси янги технологиялари билан танишув</t>
  </si>
  <si>
    <t>Лондон фонд биржаси IPO  Форуми ва иктисодий ахамиятга эга тадбирларда иштирок этиш</t>
  </si>
  <si>
    <t>8</t>
  </si>
  <si>
    <t>32</t>
  </si>
  <si>
    <t>Семинарда иштирок этиш учун</t>
  </si>
  <si>
    <t>Меморандум ижросини таъминлаш</t>
  </si>
  <si>
    <t>Тошкент шахри</t>
  </si>
  <si>
    <t>Душанбе, Тожикистон</t>
  </si>
  <si>
    <t>Туркия</t>
  </si>
  <si>
    <t xml:space="preserve">Беларус </t>
  </si>
  <si>
    <t>Тошкент шаҳри</t>
  </si>
  <si>
    <t>Мирзаев А.У.</t>
  </si>
  <si>
    <t>Ишлаб чикариш эхтиёжларига кура</t>
  </si>
  <si>
    <t>Сайдуллаев У.А</t>
  </si>
  <si>
    <t>Малака ошириш</t>
  </si>
  <si>
    <t>Олланов Н.Х.</t>
  </si>
  <si>
    <t>Геология кидирув ишларини назорат килиш</t>
  </si>
  <si>
    <t>Зарафшон шахри</t>
  </si>
  <si>
    <t>Абдуразаков А.Ш.</t>
  </si>
  <si>
    <t>Абдирашидова С.В.</t>
  </si>
  <si>
    <t>Учкудук  шахри</t>
  </si>
  <si>
    <t>Хасанов Ш.А.</t>
  </si>
  <si>
    <t>Бабабеков Э.Х.</t>
  </si>
  <si>
    <t>Хисобот топшириш</t>
  </si>
  <si>
    <t>Парманов Ш.А.</t>
  </si>
  <si>
    <t>Ишлаб чикариш ярмаркасида иштирок этиш</t>
  </si>
  <si>
    <t>Аскаров Ф.М.</t>
  </si>
  <si>
    <t>Учкудук шахри</t>
  </si>
  <si>
    <t>Рахмонов Б.Х.</t>
  </si>
  <si>
    <t>Зармитан</t>
  </si>
  <si>
    <t>Ҳасанов О.Х.</t>
  </si>
  <si>
    <t>Авезов Ш.Н.</t>
  </si>
  <si>
    <t>Бухоро шахри</t>
  </si>
  <si>
    <t>Навоий шахри</t>
  </si>
  <si>
    <t>Кургазмада иштирок этиш</t>
  </si>
  <si>
    <t>Бутун жахон банки вакиллари билан учрашув</t>
  </si>
  <si>
    <t>Ишлаб чикариш масалаларини хал этиш</t>
  </si>
  <si>
    <t>Ярмаркада иштирок этиш</t>
  </si>
  <si>
    <t>Форумда иштирок этиш</t>
  </si>
  <si>
    <t>Солик аудити натижалари буйича Иктисодиет Вазирлигида учрашув</t>
  </si>
  <si>
    <t>М.В.Ломоносов номидаги Москва Давлат Университети укитувчиларига хамрохлик килиш</t>
  </si>
  <si>
    <t xml:space="preserve">Кончилик сохасида хужалик ва техник масалалар мухокама этилиши </t>
  </si>
  <si>
    <t>АКШ</t>
  </si>
  <si>
    <t>2 кун</t>
  </si>
  <si>
    <t xml:space="preserve">Сити банк </t>
  </si>
  <si>
    <t>Эксперт ишларини утказиш учун</t>
  </si>
  <si>
    <t>Россия</t>
  </si>
  <si>
    <t>Ломоносов номидаги Москва давлат Университети</t>
  </si>
  <si>
    <t>6 кун</t>
  </si>
  <si>
    <t>Бахронов Ф.Ш.</t>
  </si>
  <si>
    <t>Исунц С.А.</t>
  </si>
  <si>
    <t>Новикова Ж.В.</t>
  </si>
  <si>
    <t>Амонов М.У.</t>
  </si>
  <si>
    <t>Раупов Х.Р.</t>
  </si>
  <si>
    <t>Тапаров К.Х.</t>
  </si>
  <si>
    <t>Черданцев А.П.</t>
  </si>
  <si>
    <t>Хайитов Ж.Х.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</si>
</sst>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i/>
      <sz val="11"/>
      <name val="Calibri"/>
      <family val="2"/>
      <charset val="204"/>
    </font>
    <font>
      <b/>
      <sz val="10"/>
      <name val="Calibri"/>
      <family val="2"/>
      <charset val="204"/>
    </font>
    <font>
      <b/>
      <i/>
      <sz val="10"/>
      <name val="Calibri"/>
      <family val="2"/>
      <charset val="204"/>
    </font>
    <font>
      <b/>
      <i/>
      <sz val="9"/>
      <name val="Calibri"/>
      <family val="2"/>
      <charset val="204"/>
    </font>
    <font>
      <sz val="9"/>
      <color rgb="FF00000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Arial Cyr"/>
      <charset val="204"/>
    </font>
    <font>
      <b/>
      <sz val="10"/>
      <color theme="2" tint="-9.9978637043366805E-2"/>
      <name val="Times New Roman"/>
      <family val="1"/>
      <charset val="204"/>
    </font>
    <font>
      <b/>
      <sz val="10"/>
      <color theme="2" tint="-9.9978637043366805E-2"/>
      <name val="Arial Cyr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</font>
    <font>
      <sz val="9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7" fillId="4" borderId="0">
      <alignment horizontal="center" vertical="center"/>
    </xf>
    <xf numFmtId="0" fontId="7" fillId="4" borderId="0">
      <alignment horizontal="left" vertical="center"/>
    </xf>
    <xf numFmtId="0" fontId="9" fillId="0" borderId="0"/>
    <xf numFmtId="43" fontId="9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0" applyFont="1" applyAlignment="1">
      <alignment horizontal="center" vertical="center"/>
    </xf>
    <xf numFmtId="0" fontId="4" fillId="2" borderId="6" xfId="0" applyFont="1" applyFill="1" applyBorder="1" applyAlignment="1">
      <alignment horizontal="center" vertical="center" textRotation="90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6" xfId="0" applyFont="1" applyBorder="1" applyAlignment="1">
      <alignment horizontal="center" wrapText="1"/>
    </xf>
    <xf numFmtId="0" fontId="5" fillId="3" borderId="6" xfId="0" applyFont="1" applyFill="1" applyBorder="1" applyAlignment="1">
      <alignment horizontal="center" vertical="top" wrapText="1"/>
    </xf>
    <xf numFmtId="0" fontId="8" fillId="3" borderId="6" xfId="2" quotePrefix="1" applyFont="1" applyFill="1" applyBorder="1" applyAlignment="1">
      <alignment horizontal="center" vertical="center" wrapText="1"/>
    </xf>
    <xf numFmtId="0" fontId="8" fillId="3" borderId="6" xfId="3" quotePrefix="1" applyFont="1" applyFill="1" applyBorder="1" applyAlignment="1">
      <alignment horizontal="left" vertical="center" wrapText="1"/>
    </xf>
    <xf numFmtId="0" fontId="8" fillId="3" borderId="8" xfId="2" quotePrefix="1" applyFont="1" applyFill="1" applyBorder="1" applyAlignment="1">
      <alignment horizontal="center" vertical="center" wrapText="1"/>
    </xf>
    <xf numFmtId="4" fontId="8" fillId="3" borderId="8" xfId="5" quotePrefix="1" applyNumberFormat="1" applyFont="1" applyFill="1" applyBorder="1" applyAlignment="1">
      <alignment horizontal="center" vertical="center" wrapText="1"/>
    </xf>
    <xf numFmtId="4" fontId="8" fillId="3" borderId="6" xfId="5" quotePrefix="1" applyNumberFormat="1" applyFont="1" applyFill="1" applyBorder="1" applyAlignment="1">
      <alignment horizontal="center" vertical="center" wrapText="1"/>
    </xf>
    <xf numFmtId="4" fontId="8" fillId="3" borderId="6" xfId="5" applyNumberFormat="1" applyFont="1" applyFill="1" applyBorder="1" applyAlignment="1">
      <alignment horizontal="center" vertical="center" wrapText="1"/>
    </xf>
    <xf numFmtId="4" fontId="8" fillId="4" borderId="6" xfId="5" quotePrefix="1" applyNumberFormat="1" applyFont="1" applyFill="1" applyBorder="1" applyAlignment="1">
      <alignment horizontal="center" vertical="center" wrapText="1"/>
    </xf>
    <xf numFmtId="43" fontId="7" fillId="4" borderId="6" xfId="1" quotePrefix="1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top" wrapText="1"/>
    </xf>
    <xf numFmtId="0" fontId="9" fillId="0" borderId="0" xfId="0" applyFont="1"/>
    <xf numFmtId="43" fontId="4" fillId="5" borderId="6" xfId="0" applyNumberFormat="1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43" fontId="2" fillId="0" borderId="0" xfId="0" applyNumberFormat="1" applyFont="1"/>
    <xf numFmtId="0" fontId="4" fillId="0" borderId="6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4" fontId="11" fillId="3" borderId="0" xfId="0" applyNumberFormat="1" applyFont="1" applyFill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3" fontId="11" fillId="3" borderId="6" xfId="0" applyNumberFormat="1" applyFont="1" applyFill="1" applyBorder="1" applyAlignment="1">
      <alignment horizontal="center" vertical="center" wrapText="1"/>
    </xf>
    <xf numFmtId="43" fontId="7" fillId="4" borderId="0" xfId="1" quotePrefix="1" applyFont="1" applyFill="1" applyBorder="1" applyAlignment="1">
      <alignment horizontal="center" vertical="center" wrapText="1"/>
    </xf>
    <xf numFmtId="43" fontId="7" fillId="6" borderId="0" xfId="1" quotePrefix="1" applyFont="1" applyFill="1" applyBorder="1" applyAlignment="1">
      <alignment horizontal="center" vertical="center" wrapText="1"/>
    </xf>
    <xf numFmtId="43" fontId="7" fillId="0" borderId="15" xfId="1" quotePrefix="1" applyFont="1" applyFill="1" applyBorder="1" applyAlignment="1">
      <alignment horizontal="center" vertical="center" wrapText="1"/>
    </xf>
    <xf numFmtId="0" fontId="7" fillId="4" borderId="0" xfId="1" applyNumberFormat="1" applyFont="1" applyFill="1" applyBorder="1" applyAlignment="1">
      <alignment horizontal="center" vertical="center" wrapText="1"/>
    </xf>
    <xf numFmtId="0" fontId="7" fillId="4" borderId="15" xfId="1" quotePrefix="1" applyNumberFormat="1" applyFont="1" applyFill="1" applyBorder="1" applyAlignment="1">
      <alignment horizontal="center" vertical="center" wrapText="1"/>
    </xf>
    <xf numFmtId="0" fontId="7" fillId="4" borderId="0" xfId="1" quotePrefix="1" applyNumberFormat="1" applyFont="1" applyFill="1" applyBorder="1" applyAlignment="1">
      <alignment horizontal="center" vertical="center" wrapText="1"/>
    </xf>
    <xf numFmtId="0" fontId="7" fillId="4" borderId="17" xfId="1" quotePrefix="1" applyNumberFormat="1" applyFont="1" applyFill="1" applyBorder="1" applyAlignment="1">
      <alignment horizontal="center" vertical="center" wrapText="1"/>
    </xf>
    <xf numFmtId="43" fontId="7" fillId="6" borderId="6" xfId="1" quotePrefix="1" applyFont="1" applyFill="1" applyBorder="1" applyAlignment="1">
      <alignment horizontal="center" vertical="center" wrapText="1"/>
    </xf>
    <xf numFmtId="43" fontId="7" fillId="3" borderId="6" xfId="1" quotePrefix="1" applyFont="1" applyFill="1" applyBorder="1" applyAlignment="1">
      <alignment horizontal="center" vertical="center" wrapText="1"/>
    </xf>
    <xf numFmtId="0" fontId="7" fillId="4" borderId="6" xfId="1" applyNumberFormat="1" applyFont="1" applyFill="1" applyBorder="1" applyAlignment="1">
      <alignment horizontal="center" vertical="center" wrapText="1"/>
    </xf>
    <xf numFmtId="0" fontId="7" fillId="4" borderId="6" xfId="1" quotePrefix="1" applyNumberFormat="1" applyFont="1" applyFill="1" applyBorder="1" applyAlignment="1">
      <alignment horizontal="center" vertical="center" wrapText="1"/>
    </xf>
    <xf numFmtId="0" fontId="7" fillId="4" borderId="19" xfId="1" applyNumberFormat="1" applyFont="1" applyFill="1" applyBorder="1" applyAlignment="1">
      <alignment horizontal="center" vertical="center" wrapText="1"/>
    </xf>
    <xf numFmtId="0" fontId="7" fillId="4" borderId="16" xfId="1" quotePrefix="1" applyNumberFormat="1" applyFont="1" applyFill="1" applyBorder="1" applyAlignment="1">
      <alignment horizontal="center" vertical="center" wrapText="1"/>
    </xf>
    <xf numFmtId="0" fontId="7" fillId="4" borderId="21" xfId="1" quotePrefix="1" applyNumberFormat="1" applyFont="1" applyFill="1" applyBorder="1" applyAlignment="1">
      <alignment horizontal="center" vertical="center" wrapText="1"/>
    </xf>
    <xf numFmtId="0" fontId="7" fillId="4" borderId="7" xfId="1" quotePrefix="1" applyNumberFormat="1" applyFont="1" applyFill="1" applyBorder="1" applyAlignment="1">
      <alignment horizontal="center" vertical="center" wrapText="1"/>
    </xf>
    <xf numFmtId="43" fontId="7" fillId="4" borderId="12" xfId="1" quotePrefix="1" applyFont="1" applyFill="1" applyBorder="1" applyAlignment="1">
      <alignment horizontal="center" vertical="center" wrapText="1"/>
    </xf>
    <xf numFmtId="0" fontId="7" fillId="4" borderId="12" xfId="1" quotePrefix="1" applyNumberFormat="1" applyFont="1" applyFill="1" applyBorder="1" applyAlignment="1">
      <alignment horizontal="center" vertical="center" wrapText="1"/>
    </xf>
    <xf numFmtId="0" fontId="7" fillId="4" borderId="22" xfId="1" quotePrefix="1" applyNumberFormat="1" applyFont="1" applyFill="1" applyBorder="1" applyAlignment="1">
      <alignment horizontal="center" vertical="center" wrapText="1"/>
    </xf>
    <xf numFmtId="43" fontId="7" fillId="6" borderId="1" xfId="1" quotePrefix="1" applyFont="1" applyFill="1" applyBorder="1" applyAlignment="1">
      <alignment horizontal="center" vertical="center" wrapText="1"/>
    </xf>
    <xf numFmtId="43" fontId="7" fillId="3" borderId="1" xfId="1" quotePrefix="1" applyFont="1" applyFill="1" applyBorder="1" applyAlignment="1">
      <alignment horizontal="center" vertical="center" wrapText="1"/>
    </xf>
    <xf numFmtId="0" fontId="7" fillId="4" borderId="1" xfId="1" quotePrefix="1" applyNumberFormat="1" applyFont="1" applyFill="1" applyBorder="1" applyAlignment="1">
      <alignment horizontal="center" vertical="center" wrapText="1"/>
    </xf>
    <xf numFmtId="0" fontId="7" fillId="4" borderId="20" xfId="1" quotePrefix="1" applyNumberFormat="1" applyFont="1" applyFill="1" applyBorder="1" applyAlignment="1">
      <alignment horizontal="center" vertical="center" wrapText="1"/>
    </xf>
    <xf numFmtId="0" fontId="7" fillId="4" borderId="13" xfId="1" quotePrefix="1" applyNumberFormat="1" applyFont="1" applyFill="1" applyBorder="1" applyAlignment="1">
      <alignment horizontal="center" vertical="center" wrapText="1"/>
    </xf>
    <xf numFmtId="0" fontId="7" fillId="3" borderId="6" xfId="2" quotePrefix="1" applyFill="1" applyBorder="1" applyAlignment="1">
      <alignment horizontal="center" vertical="center" wrapText="1"/>
    </xf>
    <xf numFmtId="43" fontId="7" fillId="6" borderId="5" xfId="1" quotePrefix="1" applyFont="1" applyFill="1" applyBorder="1" applyAlignment="1">
      <alignment horizontal="center" vertical="center" wrapText="1"/>
    </xf>
    <xf numFmtId="43" fontId="7" fillId="4" borderId="3" xfId="1" quotePrefix="1" applyFont="1" applyFill="1" applyBorder="1" applyAlignment="1">
      <alignment horizontal="center" vertical="center" wrapText="1"/>
    </xf>
    <xf numFmtId="0" fontId="7" fillId="4" borderId="3" xfId="1" quotePrefix="1" applyNumberFormat="1" applyFont="1" applyFill="1" applyBorder="1" applyAlignment="1">
      <alignment horizontal="center" vertical="center" wrapText="1"/>
    </xf>
    <xf numFmtId="0" fontId="8" fillId="3" borderId="19" xfId="3" quotePrefix="1" applyFont="1" applyFill="1" applyBorder="1" applyAlignment="1">
      <alignment horizontal="left" vertical="center" wrapText="1"/>
    </xf>
    <xf numFmtId="164" fontId="7" fillId="4" borderId="21" xfId="1" applyNumberFormat="1" applyFont="1" applyFill="1" applyBorder="1" applyAlignment="1">
      <alignment horizontal="center" vertical="center" wrapText="1"/>
    </xf>
    <xf numFmtId="164" fontId="7" fillId="4" borderId="22" xfId="1" applyNumberFormat="1" applyFont="1" applyFill="1" applyBorder="1" applyAlignment="1">
      <alignment horizontal="center" vertical="center" wrapText="1"/>
    </xf>
    <xf numFmtId="164" fontId="7" fillId="4" borderId="20" xfId="1" applyNumberFormat="1" applyFont="1" applyFill="1" applyBorder="1" applyAlignment="1">
      <alignment horizontal="center" vertical="center" wrapText="1"/>
    </xf>
    <xf numFmtId="164" fontId="7" fillId="4" borderId="6" xfId="1" applyNumberFormat="1" applyFont="1" applyFill="1" applyBorder="1" applyAlignment="1">
      <alignment horizontal="center" vertical="center" wrapText="1"/>
    </xf>
    <xf numFmtId="164" fontId="7" fillId="4" borderId="16" xfId="1" applyNumberFormat="1" applyFont="1" applyFill="1" applyBorder="1" applyAlignment="1">
      <alignment horizontal="center" vertical="center" wrapText="1"/>
    </xf>
    <xf numFmtId="164" fontId="7" fillId="4" borderId="6" xfId="1" quotePrefix="1" applyNumberFormat="1" applyFont="1" applyFill="1" applyBorder="1" applyAlignment="1">
      <alignment horizontal="center" vertical="center" wrapText="1"/>
    </xf>
    <xf numFmtId="164" fontId="7" fillId="4" borderId="0" xfId="1" quotePrefix="1" applyNumberFormat="1" applyFont="1" applyFill="1" applyBorder="1" applyAlignment="1">
      <alignment horizontal="center" vertical="center" wrapText="1"/>
    </xf>
    <xf numFmtId="164" fontId="7" fillId="4" borderId="12" xfId="1" quotePrefix="1" applyNumberFormat="1" applyFont="1" applyFill="1" applyBorder="1" applyAlignment="1">
      <alignment horizontal="center" vertical="center" wrapText="1"/>
    </xf>
    <xf numFmtId="164" fontId="7" fillId="4" borderId="1" xfId="1" quotePrefix="1" applyNumberFormat="1" applyFont="1" applyFill="1" applyBorder="1" applyAlignment="1">
      <alignment horizontal="center" vertical="center" wrapText="1"/>
    </xf>
    <xf numFmtId="164" fontId="7" fillId="4" borderId="3" xfId="1" quotePrefix="1" applyNumberFormat="1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4" fontId="14" fillId="3" borderId="0" xfId="0" applyNumberFormat="1" applyFont="1" applyFill="1" applyAlignment="1">
      <alignment horizontal="center" vertical="center"/>
    </xf>
    <xf numFmtId="43" fontId="15" fillId="0" borderId="0" xfId="0" applyNumberFormat="1" applyFont="1"/>
    <xf numFmtId="0" fontId="15" fillId="0" borderId="0" xfId="0" applyFont="1"/>
    <xf numFmtId="0" fontId="7" fillId="3" borderId="6" xfId="3" quotePrefix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7" fillId="3" borderId="6" xfId="2" quotePrefix="1" applyFont="1" applyFill="1" applyBorder="1" applyAlignment="1">
      <alignment horizontal="center" vertical="center" wrapText="1"/>
    </xf>
    <xf numFmtId="0" fontId="7" fillId="3" borderId="21" xfId="2" quotePrefix="1" applyFont="1" applyFill="1" applyBorder="1" applyAlignment="1">
      <alignment horizontal="center" vertical="center" wrapText="1"/>
    </xf>
    <xf numFmtId="4" fontId="16" fillId="3" borderId="6" xfId="0" applyNumberFormat="1" applyFont="1" applyFill="1" applyBorder="1" applyAlignment="1">
      <alignment horizontal="center" vertical="center" wrapText="1"/>
    </xf>
    <xf numFmtId="4" fontId="7" fillId="3" borderId="0" xfId="1" quotePrefix="1" applyNumberFormat="1" applyFont="1" applyFill="1" applyBorder="1" applyAlignment="1">
      <alignment vertical="center" wrapText="1"/>
    </xf>
    <xf numFmtId="0" fontId="7" fillId="3" borderId="0" xfId="2" quotePrefix="1" applyFont="1" applyFill="1" applyBorder="1" applyAlignment="1">
      <alignment horizontal="center" vertical="center" wrapText="1"/>
    </xf>
    <xf numFmtId="4" fontId="7" fillId="3" borderId="22" xfId="1" quotePrefix="1" applyNumberFormat="1" applyFont="1" applyFill="1" applyBorder="1" applyAlignment="1">
      <alignment vertical="center" wrapText="1"/>
    </xf>
    <xf numFmtId="4" fontId="7" fillId="3" borderId="3" xfId="1" quotePrefix="1" applyNumberFormat="1" applyFont="1" applyFill="1" applyBorder="1" applyAlignment="1">
      <alignment vertical="center" wrapText="1"/>
    </xf>
    <xf numFmtId="4" fontId="7" fillId="3" borderId="8" xfId="1" quotePrefix="1" applyNumberFormat="1" applyFont="1" applyFill="1" applyBorder="1" applyAlignment="1">
      <alignment vertical="center" wrapText="1"/>
    </xf>
    <xf numFmtId="0" fontId="7" fillId="3" borderId="11" xfId="2" quotePrefix="1" applyFont="1" applyFill="1" applyBorder="1" applyAlignment="1">
      <alignment horizontal="center" vertical="center" wrapText="1"/>
    </xf>
    <xf numFmtId="0" fontId="7" fillId="3" borderId="12" xfId="2" quotePrefix="1" applyFont="1" applyFill="1" applyBorder="1" applyAlignment="1">
      <alignment horizontal="center" vertical="center" wrapText="1"/>
    </xf>
    <xf numFmtId="4" fontId="7" fillId="3" borderId="12" xfId="1" quotePrefix="1" applyNumberFormat="1" applyFont="1" applyFill="1" applyBorder="1" applyAlignment="1">
      <alignment vertical="center" wrapText="1"/>
    </xf>
    <xf numFmtId="4" fontId="7" fillId="3" borderId="18" xfId="1" quotePrefix="1" applyNumberFormat="1" applyFont="1" applyFill="1" applyBorder="1" applyAlignment="1">
      <alignment vertical="center" wrapText="1"/>
    </xf>
    <xf numFmtId="4" fontId="7" fillId="3" borderId="11" xfId="1" quotePrefix="1" applyNumberFormat="1" applyFont="1" applyFill="1" applyBorder="1" applyAlignment="1">
      <alignment vertical="center" wrapText="1"/>
    </xf>
    <xf numFmtId="0" fontId="16" fillId="3" borderId="6" xfId="4" applyFont="1" applyFill="1" applyBorder="1" applyAlignment="1">
      <alignment horizontal="center" vertical="center" wrapText="1"/>
    </xf>
    <xf numFmtId="0" fontId="16" fillId="3" borderId="10" xfId="4" applyFont="1" applyFill="1" applyBorder="1" applyAlignment="1">
      <alignment horizontal="center" vertical="center" wrapText="1"/>
    </xf>
    <xf numFmtId="3" fontId="16" fillId="3" borderId="6" xfId="4" applyNumberFormat="1" applyFont="1" applyFill="1" applyBorder="1" applyAlignment="1">
      <alignment horizontal="center" vertical="center" wrapText="1"/>
    </xf>
    <xf numFmtId="3" fontId="17" fillId="3" borderId="6" xfId="4" applyNumberFormat="1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wrapText="1"/>
    </xf>
    <xf numFmtId="2" fontId="18" fillId="3" borderId="6" xfId="0" applyNumberFormat="1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top" wrapText="1"/>
    </xf>
    <xf numFmtId="0" fontId="19" fillId="3" borderId="6" xfId="0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 wrapText="1"/>
    </xf>
    <xf numFmtId="3" fontId="16" fillId="3" borderId="6" xfId="0" applyNumberFormat="1" applyFont="1" applyFill="1" applyBorder="1" applyAlignment="1">
      <alignment horizontal="center" vertical="center" wrapText="1"/>
    </xf>
    <xf numFmtId="3" fontId="17" fillId="3" borderId="6" xfId="0" applyNumberFormat="1" applyFont="1" applyFill="1" applyBorder="1" applyAlignment="1">
      <alignment horizontal="center" vertical="center" wrapText="1"/>
    </xf>
    <xf numFmtId="0" fontId="7" fillId="4" borderId="14" xfId="2" quotePrefix="1" applyFont="1" applyBorder="1" applyAlignment="1">
      <alignment horizontal="center" vertical="center" wrapText="1"/>
    </xf>
    <xf numFmtId="0" fontId="7" fillId="4" borderId="15" xfId="3" quotePrefix="1" applyFont="1" applyBorder="1" applyAlignment="1">
      <alignment horizontal="left" vertical="center" wrapText="1"/>
    </xf>
    <xf numFmtId="0" fontId="7" fillId="4" borderId="0" xfId="3" quotePrefix="1" applyFont="1" applyBorder="1" applyAlignment="1">
      <alignment horizontal="left" vertical="center" wrapText="1"/>
    </xf>
    <xf numFmtId="0" fontId="7" fillId="4" borderId="0" xfId="2" quotePrefix="1" applyFont="1" applyBorder="1" applyAlignment="1">
      <alignment horizontal="center" vertical="center" wrapText="1"/>
    </xf>
    <xf numFmtId="0" fontId="7" fillId="4" borderId="15" xfId="2" quotePrefix="1" applyFont="1" applyBorder="1" applyAlignment="1">
      <alignment horizontal="center" vertical="center" wrapText="1"/>
    </xf>
    <xf numFmtId="0" fontId="7" fillId="4" borderId="6" xfId="2" quotePrefix="1" applyFont="1" applyBorder="1" applyAlignment="1">
      <alignment horizontal="center" vertical="center" wrapText="1"/>
    </xf>
    <xf numFmtId="0" fontId="7" fillId="4" borderId="6" xfId="3" quotePrefix="1" applyFont="1" applyBorder="1" applyAlignment="1">
      <alignment horizontal="left" vertical="center" wrapText="1"/>
    </xf>
    <xf numFmtId="0" fontId="7" fillId="4" borderId="16" xfId="2" quotePrefix="1" applyFont="1" applyBorder="1" applyAlignment="1">
      <alignment horizontal="center" vertical="center" wrapText="1"/>
    </xf>
    <xf numFmtId="0" fontId="7" fillId="4" borderId="8" xfId="2" quotePrefix="1" applyFont="1" applyBorder="1" applyAlignment="1">
      <alignment horizontal="center" vertical="center" wrapText="1"/>
    </xf>
    <xf numFmtId="0" fontId="7" fillId="4" borderId="19" xfId="3" quotePrefix="1" applyFont="1" applyBorder="1" applyAlignment="1">
      <alignment horizontal="left" vertical="center" wrapText="1"/>
    </xf>
    <xf numFmtId="0" fontId="7" fillId="4" borderId="1" xfId="3" quotePrefix="1" applyFont="1" applyBorder="1" applyAlignment="1">
      <alignment horizontal="left" vertical="center" wrapText="1"/>
    </xf>
    <xf numFmtId="0" fontId="7" fillId="3" borderId="1" xfId="2" quotePrefix="1" applyFont="1" applyFill="1" applyBorder="1" applyAlignment="1">
      <alignment horizontal="center" vertical="center" wrapText="1"/>
    </xf>
    <xf numFmtId="0" fontId="7" fillId="4" borderId="23" xfId="2" quotePrefix="1" applyFont="1" applyBorder="1" applyAlignment="1">
      <alignment horizontal="center" vertical="center" wrapText="1"/>
    </xf>
    <xf numFmtId="0" fontId="7" fillId="4" borderId="18" xfId="2" quotePrefix="1" applyFont="1" applyBorder="1" applyAlignment="1">
      <alignment horizontal="center" vertical="center" wrapText="1"/>
    </xf>
    <xf numFmtId="0" fontId="7" fillId="4" borderId="3" xfId="3" quotePrefix="1" applyFont="1" applyBorder="1" applyAlignment="1">
      <alignment horizontal="left" vertical="center" wrapText="1"/>
    </xf>
    <xf numFmtId="0" fontId="22" fillId="3" borderId="6" xfId="0" applyFont="1" applyFill="1" applyBorder="1" applyAlignment="1">
      <alignment horizontal="center" vertical="top" wrapText="1"/>
    </xf>
    <xf numFmtId="0" fontId="22" fillId="5" borderId="6" xfId="0" applyFont="1" applyFill="1" applyBorder="1" applyAlignment="1">
      <alignment horizontal="center" vertical="top" wrapText="1"/>
    </xf>
    <xf numFmtId="3" fontId="22" fillId="3" borderId="6" xfId="0" applyNumberFormat="1" applyFont="1" applyFill="1" applyBorder="1" applyAlignment="1">
      <alignment horizontal="center" vertical="top" wrapText="1"/>
    </xf>
    <xf numFmtId="3" fontId="22" fillId="5" borderId="6" xfId="0" applyNumberFormat="1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top" wrapText="1"/>
    </xf>
    <xf numFmtId="0" fontId="4" fillId="5" borderId="6" xfId="0" applyFont="1" applyFill="1" applyBorder="1" applyAlignment="1">
      <alignment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textRotation="90" wrapText="1"/>
    </xf>
    <xf numFmtId="4" fontId="11" fillId="2" borderId="6" xfId="0" applyNumberFormat="1" applyFont="1" applyFill="1" applyBorder="1" applyAlignment="1">
      <alignment horizontal="center" vertical="center" wrapText="1"/>
    </xf>
  </cellXfs>
  <cellStyles count="6">
    <cellStyle name="S5" xfId="2"/>
    <cellStyle name="S6" xfId="3"/>
    <cellStyle name="Обычный" xfId="0" builtinId="0"/>
    <cellStyle name="Обычный 2" xfId="4"/>
    <cellStyle name="Финансовый" xfId="1" builtinId="3"/>
    <cellStyle name="Финансовый 3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30480</xdr:colOff>
      <xdr:row>4</xdr:row>
      <xdr:rowOff>449580</xdr:rowOff>
    </xdr:from>
    <xdr:ext cx="184731" cy="264560"/>
    <xdr:sp macro="" textlink="">
      <xdr:nvSpPr>
        <xdr:cNvPr id="2" name="TextBox 1"/>
        <xdr:cNvSpPr txBox="1"/>
      </xdr:nvSpPr>
      <xdr:spPr>
        <a:xfrm>
          <a:off x="4130040" y="11201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30480</xdr:colOff>
      <xdr:row>10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6149340" y="3695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25"/>
  <sheetViews>
    <sheetView topLeftCell="A8" workbookViewId="0">
      <selection activeCell="K10" sqref="K10:K19"/>
    </sheetView>
  </sheetViews>
  <sheetFormatPr defaultColWidth="10" defaultRowHeight="72" customHeight="1" x14ac:dyDescent="0.25"/>
  <cols>
    <col min="1" max="2" width="10" style="4" customWidth="1"/>
    <col min="3" max="3" width="28.109375" style="4" customWidth="1"/>
    <col min="4" max="4" width="17.33203125" style="4" customWidth="1"/>
    <col min="5" max="5" width="13.6640625" style="19" customWidth="1"/>
    <col min="6" max="6" width="15.33203125" style="4" customWidth="1"/>
    <col min="7" max="7" width="14" style="4" customWidth="1"/>
    <col min="8" max="8" width="16.33203125" style="4" customWidth="1"/>
    <col min="9" max="9" width="10" style="4" customWidth="1"/>
    <col min="10" max="10" width="12.77734375" style="4" customWidth="1"/>
    <col min="11" max="13" width="10" style="4" customWidth="1"/>
    <col min="14" max="14" width="12" style="4" customWidth="1"/>
    <col min="15" max="15" width="10" style="4" customWidth="1"/>
    <col min="16" max="16" width="10" style="4" hidden="1" customWidth="1"/>
    <col min="17" max="256" width="10" style="4"/>
    <col min="257" max="258" width="10" style="4" customWidth="1"/>
    <col min="259" max="259" width="24.33203125" style="4" customWidth="1"/>
    <col min="260" max="260" width="12" style="4" customWidth="1"/>
    <col min="261" max="261" width="13.44140625" style="4" customWidth="1"/>
    <col min="262" max="262" width="14.21875" style="4" customWidth="1"/>
    <col min="263" max="263" width="10" style="4" customWidth="1"/>
    <col min="264" max="264" width="14.33203125" style="4" customWidth="1"/>
    <col min="265" max="265" width="10" style="4" customWidth="1"/>
    <col min="266" max="266" width="12.77734375" style="4" customWidth="1"/>
    <col min="267" max="269" width="10" style="4" customWidth="1"/>
    <col min="270" max="270" width="12" style="4" customWidth="1"/>
    <col min="271" max="271" width="10" style="4" customWidth="1"/>
    <col min="272" max="272" width="0" style="4" hidden="1" customWidth="1"/>
    <col min="273" max="512" width="10" style="4"/>
    <col min="513" max="514" width="10" style="4" customWidth="1"/>
    <col min="515" max="515" width="24.33203125" style="4" customWidth="1"/>
    <col min="516" max="516" width="12" style="4" customWidth="1"/>
    <col min="517" max="517" width="13.44140625" style="4" customWidth="1"/>
    <col min="518" max="518" width="14.21875" style="4" customWidth="1"/>
    <col min="519" max="519" width="10" style="4" customWidth="1"/>
    <col min="520" max="520" width="14.33203125" style="4" customWidth="1"/>
    <col min="521" max="521" width="10" style="4" customWidth="1"/>
    <col min="522" max="522" width="12.77734375" style="4" customWidth="1"/>
    <col min="523" max="525" width="10" style="4" customWidth="1"/>
    <col min="526" max="526" width="12" style="4" customWidth="1"/>
    <col min="527" max="527" width="10" style="4" customWidth="1"/>
    <col min="528" max="528" width="0" style="4" hidden="1" customWidth="1"/>
    <col min="529" max="768" width="10" style="4"/>
    <col min="769" max="770" width="10" style="4" customWidth="1"/>
    <col min="771" max="771" width="24.33203125" style="4" customWidth="1"/>
    <col min="772" max="772" width="12" style="4" customWidth="1"/>
    <col min="773" max="773" width="13.44140625" style="4" customWidth="1"/>
    <col min="774" max="774" width="14.21875" style="4" customWidth="1"/>
    <col min="775" max="775" width="10" style="4" customWidth="1"/>
    <col min="776" max="776" width="14.33203125" style="4" customWidth="1"/>
    <col min="777" max="777" width="10" style="4" customWidth="1"/>
    <col min="778" max="778" width="12.77734375" style="4" customWidth="1"/>
    <col min="779" max="781" width="10" style="4" customWidth="1"/>
    <col min="782" max="782" width="12" style="4" customWidth="1"/>
    <col min="783" max="783" width="10" style="4" customWidth="1"/>
    <col min="784" max="784" width="0" style="4" hidden="1" customWidth="1"/>
    <col min="785" max="1024" width="10" style="4"/>
    <col min="1025" max="1026" width="10" style="4" customWidth="1"/>
    <col min="1027" max="1027" width="24.33203125" style="4" customWidth="1"/>
    <col min="1028" max="1028" width="12" style="4" customWidth="1"/>
    <col min="1029" max="1029" width="13.44140625" style="4" customWidth="1"/>
    <col min="1030" max="1030" width="14.21875" style="4" customWidth="1"/>
    <col min="1031" max="1031" width="10" style="4" customWidth="1"/>
    <col min="1032" max="1032" width="14.33203125" style="4" customWidth="1"/>
    <col min="1033" max="1033" width="10" style="4" customWidth="1"/>
    <col min="1034" max="1034" width="12.77734375" style="4" customWidth="1"/>
    <col min="1035" max="1037" width="10" style="4" customWidth="1"/>
    <col min="1038" max="1038" width="12" style="4" customWidth="1"/>
    <col min="1039" max="1039" width="10" style="4" customWidth="1"/>
    <col min="1040" max="1040" width="0" style="4" hidden="1" customWidth="1"/>
    <col min="1041" max="1280" width="10" style="4"/>
    <col min="1281" max="1282" width="10" style="4" customWidth="1"/>
    <col min="1283" max="1283" width="24.33203125" style="4" customWidth="1"/>
    <col min="1284" max="1284" width="12" style="4" customWidth="1"/>
    <col min="1285" max="1285" width="13.44140625" style="4" customWidth="1"/>
    <col min="1286" max="1286" width="14.21875" style="4" customWidth="1"/>
    <col min="1287" max="1287" width="10" style="4" customWidth="1"/>
    <col min="1288" max="1288" width="14.33203125" style="4" customWidth="1"/>
    <col min="1289" max="1289" width="10" style="4" customWidth="1"/>
    <col min="1290" max="1290" width="12.77734375" style="4" customWidth="1"/>
    <col min="1291" max="1293" width="10" style="4" customWidth="1"/>
    <col min="1294" max="1294" width="12" style="4" customWidth="1"/>
    <col min="1295" max="1295" width="10" style="4" customWidth="1"/>
    <col min="1296" max="1296" width="0" style="4" hidden="1" customWidth="1"/>
    <col min="1297" max="1536" width="10" style="4"/>
    <col min="1537" max="1538" width="10" style="4" customWidth="1"/>
    <col min="1539" max="1539" width="24.33203125" style="4" customWidth="1"/>
    <col min="1540" max="1540" width="12" style="4" customWidth="1"/>
    <col min="1541" max="1541" width="13.44140625" style="4" customWidth="1"/>
    <col min="1542" max="1542" width="14.21875" style="4" customWidth="1"/>
    <col min="1543" max="1543" width="10" style="4" customWidth="1"/>
    <col min="1544" max="1544" width="14.33203125" style="4" customWidth="1"/>
    <col min="1545" max="1545" width="10" style="4" customWidth="1"/>
    <col min="1546" max="1546" width="12.77734375" style="4" customWidth="1"/>
    <col min="1547" max="1549" width="10" style="4" customWidth="1"/>
    <col min="1550" max="1550" width="12" style="4" customWidth="1"/>
    <col min="1551" max="1551" width="10" style="4" customWidth="1"/>
    <col min="1552" max="1552" width="0" style="4" hidden="1" customWidth="1"/>
    <col min="1553" max="1792" width="10" style="4"/>
    <col min="1793" max="1794" width="10" style="4" customWidth="1"/>
    <col min="1795" max="1795" width="24.33203125" style="4" customWidth="1"/>
    <col min="1796" max="1796" width="12" style="4" customWidth="1"/>
    <col min="1797" max="1797" width="13.44140625" style="4" customWidth="1"/>
    <col min="1798" max="1798" width="14.21875" style="4" customWidth="1"/>
    <col min="1799" max="1799" width="10" style="4" customWidth="1"/>
    <col min="1800" max="1800" width="14.33203125" style="4" customWidth="1"/>
    <col min="1801" max="1801" width="10" style="4" customWidth="1"/>
    <col min="1802" max="1802" width="12.77734375" style="4" customWidth="1"/>
    <col min="1803" max="1805" width="10" style="4" customWidth="1"/>
    <col min="1806" max="1806" width="12" style="4" customWidth="1"/>
    <col min="1807" max="1807" width="10" style="4" customWidth="1"/>
    <col min="1808" max="1808" width="0" style="4" hidden="1" customWidth="1"/>
    <col min="1809" max="2048" width="10" style="4"/>
    <col min="2049" max="2050" width="10" style="4" customWidth="1"/>
    <col min="2051" max="2051" width="24.33203125" style="4" customWidth="1"/>
    <col min="2052" max="2052" width="12" style="4" customWidth="1"/>
    <col min="2053" max="2053" width="13.44140625" style="4" customWidth="1"/>
    <col min="2054" max="2054" width="14.21875" style="4" customWidth="1"/>
    <col min="2055" max="2055" width="10" style="4" customWidth="1"/>
    <col min="2056" max="2056" width="14.33203125" style="4" customWidth="1"/>
    <col min="2057" max="2057" width="10" style="4" customWidth="1"/>
    <col min="2058" max="2058" width="12.77734375" style="4" customWidth="1"/>
    <col min="2059" max="2061" width="10" style="4" customWidth="1"/>
    <col min="2062" max="2062" width="12" style="4" customWidth="1"/>
    <col min="2063" max="2063" width="10" style="4" customWidth="1"/>
    <col min="2064" max="2064" width="0" style="4" hidden="1" customWidth="1"/>
    <col min="2065" max="2304" width="10" style="4"/>
    <col min="2305" max="2306" width="10" style="4" customWidth="1"/>
    <col min="2307" max="2307" width="24.33203125" style="4" customWidth="1"/>
    <col min="2308" max="2308" width="12" style="4" customWidth="1"/>
    <col min="2309" max="2309" width="13.44140625" style="4" customWidth="1"/>
    <col min="2310" max="2310" width="14.21875" style="4" customWidth="1"/>
    <col min="2311" max="2311" width="10" style="4" customWidth="1"/>
    <col min="2312" max="2312" width="14.33203125" style="4" customWidth="1"/>
    <col min="2313" max="2313" width="10" style="4" customWidth="1"/>
    <col min="2314" max="2314" width="12.77734375" style="4" customWidth="1"/>
    <col min="2315" max="2317" width="10" style="4" customWidth="1"/>
    <col min="2318" max="2318" width="12" style="4" customWidth="1"/>
    <col min="2319" max="2319" width="10" style="4" customWidth="1"/>
    <col min="2320" max="2320" width="0" style="4" hidden="1" customWidth="1"/>
    <col min="2321" max="2560" width="10" style="4"/>
    <col min="2561" max="2562" width="10" style="4" customWidth="1"/>
    <col min="2563" max="2563" width="24.33203125" style="4" customWidth="1"/>
    <col min="2564" max="2564" width="12" style="4" customWidth="1"/>
    <col min="2565" max="2565" width="13.44140625" style="4" customWidth="1"/>
    <col min="2566" max="2566" width="14.21875" style="4" customWidth="1"/>
    <col min="2567" max="2567" width="10" style="4" customWidth="1"/>
    <col min="2568" max="2568" width="14.33203125" style="4" customWidth="1"/>
    <col min="2569" max="2569" width="10" style="4" customWidth="1"/>
    <col min="2570" max="2570" width="12.77734375" style="4" customWidth="1"/>
    <col min="2571" max="2573" width="10" style="4" customWidth="1"/>
    <col min="2574" max="2574" width="12" style="4" customWidth="1"/>
    <col min="2575" max="2575" width="10" style="4" customWidth="1"/>
    <col min="2576" max="2576" width="0" style="4" hidden="1" customWidth="1"/>
    <col min="2577" max="2816" width="10" style="4"/>
    <col min="2817" max="2818" width="10" style="4" customWidth="1"/>
    <col min="2819" max="2819" width="24.33203125" style="4" customWidth="1"/>
    <col min="2820" max="2820" width="12" style="4" customWidth="1"/>
    <col min="2821" max="2821" width="13.44140625" style="4" customWidth="1"/>
    <col min="2822" max="2822" width="14.21875" style="4" customWidth="1"/>
    <col min="2823" max="2823" width="10" style="4" customWidth="1"/>
    <col min="2824" max="2824" width="14.33203125" style="4" customWidth="1"/>
    <col min="2825" max="2825" width="10" style="4" customWidth="1"/>
    <col min="2826" max="2826" width="12.77734375" style="4" customWidth="1"/>
    <col min="2827" max="2829" width="10" style="4" customWidth="1"/>
    <col min="2830" max="2830" width="12" style="4" customWidth="1"/>
    <col min="2831" max="2831" width="10" style="4" customWidth="1"/>
    <col min="2832" max="2832" width="0" style="4" hidden="1" customWidth="1"/>
    <col min="2833" max="3072" width="10" style="4"/>
    <col min="3073" max="3074" width="10" style="4" customWidth="1"/>
    <col min="3075" max="3075" width="24.33203125" style="4" customWidth="1"/>
    <col min="3076" max="3076" width="12" style="4" customWidth="1"/>
    <col min="3077" max="3077" width="13.44140625" style="4" customWidth="1"/>
    <col min="3078" max="3078" width="14.21875" style="4" customWidth="1"/>
    <col min="3079" max="3079" width="10" style="4" customWidth="1"/>
    <col min="3080" max="3080" width="14.33203125" style="4" customWidth="1"/>
    <col min="3081" max="3081" width="10" style="4" customWidth="1"/>
    <col min="3082" max="3082" width="12.77734375" style="4" customWidth="1"/>
    <col min="3083" max="3085" width="10" style="4" customWidth="1"/>
    <col min="3086" max="3086" width="12" style="4" customWidth="1"/>
    <col min="3087" max="3087" width="10" style="4" customWidth="1"/>
    <col min="3088" max="3088" width="0" style="4" hidden="1" customWidth="1"/>
    <col min="3089" max="3328" width="10" style="4"/>
    <col min="3329" max="3330" width="10" style="4" customWidth="1"/>
    <col min="3331" max="3331" width="24.33203125" style="4" customWidth="1"/>
    <col min="3332" max="3332" width="12" style="4" customWidth="1"/>
    <col min="3333" max="3333" width="13.44140625" style="4" customWidth="1"/>
    <col min="3334" max="3334" width="14.21875" style="4" customWidth="1"/>
    <col min="3335" max="3335" width="10" style="4" customWidth="1"/>
    <col min="3336" max="3336" width="14.33203125" style="4" customWidth="1"/>
    <col min="3337" max="3337" width="10" style="4" customWidth="1"/>
    <col min="3338" max="3338" width="12.77734375" style="4" customWidth="1"/>
    <col min="3339" max="3341" width="10" style="4" customWidth="1"/>
    <col min="3342" max="3342" width="12" style="4" customWidth="1"/>
    <col min="3343" max="3343" width="10" style="4" customWidth="1"/>
    <col min="3344" max="3344" width="0" style="4" hidden="1" customWidth="1"/>
    <col min="3345" max="3584" width="10" style="4"/>
    <col min="3585" max="3586" width="10" style="4" customWidth="1"/>
    <col min="3587" max="3587" width="24.33203125" style="4" customWidth="1"/>
    <col min="3588" max="3588" width="12" style="4" customWidth="1"/>
    <col min="3589" max="3589" width="13.44140625" style="4" customWidth="1"/>
    <col min="3590" max="3590" width="14.21875" style="4" customWidth="1"/>
    <col min="3591" max="3591" width="10" style="4" customWidth="1"/>
    <col min="3592" max="3592" width="14.33203125" style="4" customWidth="1"/>
    <col min="3593" max="3593" width="10" style="4" customWidth="1"/>
    <col min="3594" max="3594" width="12.77734375" style="4" customWidth="1"/>
    <col min="3595" max="3597" width="10" style="4" customWidth="1"/>
    <col min="3598" max="3598" width="12" style="4" customWidth="1"/>
    <col min="3599" max="3599" width="10" style="4" customWidth="1"/>
    <col min="3600" max="3600" width="0" style="4" hidden="1" customWidth="1"/>
    <col min="3601" max="3840" width="10" style="4"/>
    <col min="3841" max="3842" width="10" style="4" customWidth="1"/>
    <col min="3843" max="3843" width="24.33203125" style="4" customWidth="1"/>
    <col min="3844" max="3844" width="12" style="4" customWidth="1"/>
    <col min="3845" max="3845" width="13.44140625" style="4" customWidth="1"/>
    <col min="3846" max="3846" width="14.21875" style="4" customWidth="1"/>
    <col min="3847" max="3847" width="10" style="4" customWidth="1"/>
    <col min="3848" max="3848" width="14.33203125" style="4" customWidth="1"/>
    <col min="3849" max="3849" width="10" style="4" customWidth="1"/>
    <col min="3850" max="3850" width="12.77734375" style="4" customWidth="1"/>
    <col min="3851" max="3853" width="10" style="4" customWidth="1"/>
    <col min="3854" max="3854" width="12" style="4" customWidth="1"/>
    <col min="3855" max="3855" width="10" style="4" customWidth="1"/>
    <col min="3856" max="3856" width="0" style="4" hidden="1" customWidth="1"/>
    <col min="3857" max="4096" width="10" style="4"/>
    <col min="4097" max="4098" width="10" style="4" customWidth="1"/>
    <col min="4099" max="4099" width="24.33203125" style="4" customWidth="1"/>
    <col min="4100" max="4100" width="12" style="4" customWidth="1"/>
    <col min="4101" max="4101" width="13.44140625" style="4" customWidth="1"/>
    <col min="4102" max="4102" width="14.21875" style="4" customWidth="1"/>
    <col min="4103" max="4103" width="10" style="4" customWidth="1"/>
    <col min="4104" max="4104" width="14.33203125" style="4" customWidth="1"/>
    <col min="4105" max="4105" width="10" style="4" customWidth="1"/>
    <col min="4106" max="4106" width="12.77734375" style="4" customWidth="1"/>
    <col min="4107" max="4109" width="10" style="4" customWidth="1"/>
    <col min="4110" max="4110" width="12" style="4" customWidth="1"/>
    <col min="4111" max="4111" width="10" style="4" customWidth="1"/>
    <col min="4112" max="4112" width="0" style="4" hidden="1" customWidth="1"/>
    <col min="4113" max="4352" width="10" style="4"/>
    <col min="4353" max="4354" width="10" style="4" customWidth="1"/>
    <col min="4355" max="4355" width="24.33203125" style="4" customWidth="1"/>
    <col min="4356" max="4356" width="12" style="4" customWidth="1"/>
    <col min="4357" max="4357" width="13.44140625" style="4" customWidth="1"/>
    <col min="4358" max="4358" width="14.21875" style="4" customWidth="1"/>
    <col min="4359" max="4359" width="10" style="4" customWidth="1"/>
    <col min="4360" max="4360" width="14.33203125" style="4" customWidth="1"/>
    <col min="4361" max="4361" width="10" style="4" customWidth="1"/>
    <col min="4362" max="4362" width="12.77734375" style="4" customWidth="1"/>
    <col min="4363" max="4365" width="10" style="4" customWidth="1"/>
    <col min="4366" max="4366" width="12" style="4" customWidth="1"/>
    <col min="4367" max="4367" width="10" style="4" customWidth="1"/>
    <col min="4368" max="4368" width="0" style="4" hidden="1" customWidth="1"/>
    <col min="4369" max="4608" width="10" style="4"/>
    <col min="4609" max="4610" width="10" style="4" customWidth="1"/>
    <col min="4611" max="4611" width="24.33203125" style="4" customWidth="1"/>
    <col min="4612" max="4612" width="12" style="4" customWidth="1"/>
    <col min="4613" max="4613" width="13.44140625" style="4" customWidth="1"/>
    <col min="4614" max="4614" width="14.21875" style="4" customWidth="1"/>
    <col min="4615" max="4615" width="10" style="4" customWidth="1"/>
    <col min="4616" max="4616" width="14.33203125" style="4" customWidth="1"/>
    <col min="4617" max="4617" width="10" style="4" customWidth="1"/>
    <col min="4618" max="4618" width="12.77734375" style="4" customWidth="1"/>
    <col min="4619" max="4621" width="10" style="4" customWidth="1"/>
    <col min="4622" max="4622" width="12" style="4" customWidth="1"/>
    <col min="4623" max="4623" width="10" style="4" customWidth="1"/>
    <col min="4624" max="4624" width="0" style="4" hidden="1" customWidth="1"/>
    <col min="4625" max="4864" width="10" style="4"/>
    <col min="4865" max="4866" width="10" style="4" customWidth="1"/>
    <col min="4867" max="4867" width="24.33203125" style="4" customWidth="1"/>
    <col min="4868" max="4868" width="12" style="4" customWidth="1"/>
    <col min="4869" max="4869" width="13.44140625" style="4" customWidth="1"/>
    <col min="4870" max="4870" width="14.21875" style="4" customWidth="1"/>
    <col min="4871" max="4871" width="10" style="4" customWidth="1"/>
    <col min="4872" max="4872" width="14.33203125" style="4" customWidth="1"/>
    <col min="4873" max="4873" width="10" style="4" customWidth="1"/>
    <col min="4874" max="4874" width="12.77734375" style="4" customWidth="1"/>
    <col min="4875" max="4877" width="10" style="4" customWidth="1"/>
    <col min="4878" max="4878" width="12" style="4" customWidth="1"/>
    <col min="4879" max="4879" width="10" style="4" customWidth="1"/>
    <col min="4880" max="4880" width="0" style="4" hidden="1" customWidth="1"/>
    <col min="4881" max="5120" width="10" style="4"/>
    <col min="5121" max="5122" width="10" style="4" customWidth="1"/>
    <col min="5123" max="5123" width="24.33203125" style="4" customWidth="1"/>
    <col min="5124" max="5124" width="12" style="4" customWidth="1"/>
    <col min="5125" max="5125" width="13.44140625" style="4" customWidth="1"/>
    <col min="5126" max="5126" width="14.21875" style="4" customWidth="1"/>
    <col min="5127" max="5127" width="10" style="4" customWidth="1"/>
    <col min="5128" max="5128" width="14.33203125" style="4" customWidth="1"/>
    <col min="5129" max="5129" width="10" style="4" customWidth="1"/>
    <col min="5130" max="5130" width="12.77734375" style="4" customWidth="1"/>
    <col min="5131" max="5133" width="10" style="4" customWidth="1"/>
    <col min="5134" max="5134" width="12" style="4" customWidth="1"/>
    <col min="5135" max="5135" width="10" style="4" customWidth="1"/>
    <col min="5136" max="5136" width="0" style="4" hidden="1" customWidth="1"/>
    <col min="5137" max="5376" width="10" style="4"/>
    <col min="5377" max="5378" width="10" style="4" customWidth="1"/>
    <col min="5379" max="5379" width="24.33203125" style="4" customWidth="1"/>
    <col min="5380" max="5380" width="12" style="4" customWidth="1"/>
    <col min="5381" max="5381" width="13.44140625" style="4" customWidth="1"/>
    <col min="5382" max="5382" width="14.21875" style="4" customWidth="1"/>
    <col min="5383" max="5383" width="10" style="4" customWidth="1"/>
    <col min="5384" max="5384" width="14.33203125" style="4" customWidth="1"/>
    <col min="5385" max="5385" width="10" style="4" customWidth="1"/>
    <col min="5386" max="5386" width="12.77734375" style="4" customWidth="1"/>
    <col min="5387" max="5389" width="10" style="4" customWidth="1"/>
    <col min="5390" max="5390" width="12" style="4" customWidth="1"/>
    <col min="5391" max="5391" width="10" style="4" customWidth="1"/>
    <col min="5392" max="5392" width="0" style="4" hidden="1" customWidth="1"/>
    <col min="5393" max="5632" width="10" style="4"/>
    <col min="5633" max="5634" width="10" style="4" customWidth="1"/>
    <col min="5635" max="5635" width="24.33203125" style="4" customWidth="1"/>
    <col min="5636" max="5636" width="12" style="4" customWidth="1"/>
    <col min="5637" max="5637" width="13.44140625" style="4" customWidth="1"/>
    <col min="5638" max="5638" width="14.21875" style="4" customWidth="1"/>
    <col min="5639" max="5639" width="10" style="4" customWidth="1"/>
    <col min="5640" max="5640" width="14.33203125" style="4" customWidth="1"/>
    <col min="5641" max="5641" width="10" style="4" customWidth="1"/>
    <col min="5642" max="5642" width="12.77734375" style="4" customWidth="1"/>
    <col min="5643" max="5645" width="10" style="4" customWidth="1"/>
    <col min="5646" max="5646" width="12" style="4" customWidth="1"/>
    <col min="5647" max="5647" width="10" style="4" customWidth="1"/>
    <col min="5648" max="5648" width="0" style="4" hidden="1" customWidth="1"/>
    <col min="5649" max="5888" width="10" style="4"/>
    <col min="5889" max="5890" width="10" style="4" customWidth="1"/>
    <col min="5891" max="5891" width="24.33203125" style="4" customWidth="1"/>
    <col min="5892" max="5892" width="12" style="4" customWidth="1"/>
    <col min="5893" max="5893" width="13.44140625" style="4" customWidth="1"/>
    <col min="5894" max="5894" width="14.21875" style="4" customWidth="1"/>
    <col min="5895" max="5895" width="10" style="4" customWidth="1"/>
    <col min="5896" max="5896" width="14.33203125" style="4" customWidth="1"/>
    <col min="5897" max="5897" width="10" style="4" customWidth="1"/>
    <col min="5898" max="5898" width="12.77734375" style="4" customWidth="1"/>
    <col min="5899" max="5901" width="10" style="4" customWidth="1"/>
    <col min="5902" max="5902" width="12" style="4" customWidth="1"/>
    <col min="5903" max="5903" width="10" style="4" customWidth="1"/>
    <col min="5904" max="5904" width="0" style="4" hidden="1" customWidth="1"/>
    <col min="5905" max="6144" width="10" style="4"/>
    <col min="6145" max="6146" width="10" style="4" customWidth="1"/>
    <col min="6147" max="6147" width="24.33203125" style="4" customWidth="1"/>
    <col min="6148" max="6148" width="12" style="4" customWidth="1"/>
    <col min="6149" max="6149" width="13.44140625" style="4" customWidth="1"/>
    <col min="6150" max="6150" width="14.21875" style="4" customWidth="1"/>
    <col min="6151" max="6151" width="10" style="4" customWidth="1"/>
    <col min="6152" max="6152" width="14.33203125" style="4" customWidth="1"/>
    <col min="6153" max="6153" width="10" style="4" customWidth="1"/>
    <col min="6154" max="6154" width="12.77734375" style="4" customWidth="1"/>
    <col min="6155" max="6157" width="10" style="4" customWidth="1"/>
    <col min="6158" max="6158" width="12" style="4" customWidth="1"/>
    <col min="6159" max="6159" width="10" style="4" customWidth="1"/>
    <col min="6160" max="6160" width="0" style="4" hidden="1" customWidth="1"/>
    <col min="6161" max="6400" width="10" style="4"/>
    <col min="6401" max="6402" width="10" style="4" customWidth="1"/>
    <col min="6403" max="6403" width="24.33203125" style="4" customWidth="1"/>
    <col min="6404" max="6404" width="12" style="4" customWidth="1"/>
    <col min="6405" max="6405" width="13.44140625" style="4" customWidth="1"/>
    <col min="6406" max="6406" width="14.21875" style="4" customWidth="1"/>
    <col min="6407" max="6407" width="10" style="4" customWidth="1"/>
    <col min="6408" max="6408" width="14.33203125" style="4" customWidth="1"/>
    <col min="6409" max="6409" width="10" style="4" customWidth="1"/>
    <col min="6410" max="6410" width="12.77734375" style="4" customWidth="1"/>
    <col min="6411" max="6413" width="10" style="4" customWidth="1"/>
    <col min="6414" max="6414" width="12" style="4" customWidth="1"/>
    <col min="6415" max="6415" width="10" style="4" customWidth="1"/>
    <col min="6416" max="6416" width="0" style="4" hidden="1" customWidth="1"/>
    <col min="6417" max="6656" width="10" style="4"/>
    <col min="6657" max="6658" width="10" style="4" customWidth="1"/>
    <col min="6659" max="6659" width="24.33203125" style="4" customWidth="1"/>
    <col min="6660" max="6660" width="12" style="4" customWidth="1"/>
    <col min="6661" max="6661" width="13.44140625" style="4" customWidth="1"/>
    <col min="6662" max="6662" width="14.21875" style="4" customWidth="1"/>
    <col min="6663" max="6663" width="10" style="4" customWidth="1"/>
    <col min="6664" max="6664" width="14.33203125" style="4" customWidth="1"/>
    <col min="6665" max="6665" width="10" style="4" customWidth="1"/>
    <col min="6666" max="6666" width="12.77734375" style="4" customWidth="1"/>
    <col min="6667" max="6669" width="10" style="4" customWidth="1"/>
    <col min="6670" max="6670" width="12" style="4" customWidth="1"/>
    <col min="6671" max="6671" width="10" style="4" customWidth="1"/>
    <col min="6672" max="6672" width="0" style="4" hidden="1" customWidth="1"/>
    <col min="6673" max="6912" width="10" style="4"/>
    <col min="6913" max="6914" width="10" style="4" customWidth="1"/>
    <col min="6915" max="6915" width="24.33203125" style="4" customWidth="1"/>
    <col min="6916" max="6916" width="12" style="4" customWidth="1"/>
    <col min="6917" max="6917" width="13.44140625" style="4" customWidth="1"/>
    <col min="6918" max="6918" width="14.21875" style="4" customWidth="1"/>
    <col min="6919" max="6919" width="10" style="4" customWidth="1"/>
    <col min="6920" max="6920" width="14.33203125" style="4" customWidth="1"/>
    <col min="6921" max="6921" width="10" style="4" customWidth="1"/>
    <col min="6922" max="6922" width="12.77734375" style="4" customWidth="1"/>
    <col min="6923" max="6925" width="10" style="4" customWidth="1"/>
    <col min="6926" max="6926" width="12" style="4" customWidth="1"/>
    <col min="6927" max="6927" width="10" style="4" customWidth="1"/>
    <col min="6928" max="6928" width="0" style="4" hidden="1" customWidth="1"/>
    <col min="6929" max="7168" width="10" style="4"/>
    <col min="7169" max="7170" width="10" style="4" customWidth="1"/>
    <col min="7171" max="7171" width="24.33203125" style="4" customWidth="1"/>
    <col min="7172" max="7172" width="12" style="4" customWidth="1"/>
    <col min="7173" max="7173" width="13.44140625" style="4" customWidth="1"/>
    <col min="7174" max="7174" width="14.21875" style="4" customWidth="1"/>
    <col min="7175" max="7175" width="10" style="4" customWidth="1"/>
    <col min="7176" max="7176" width="14.33203125" style="4" customWidth="1"/>
    <col min="7177" max="7177" width="10" style="4" customWidth="1"/>
    <col min="7178" max="7178" width="12.77734375" style="4" customWidth="1"/>
    <col min="7179" max="7181" width="10" style="4" customWidth="1"/>
    <col min="7182" max="7182" width="12" style="4" customWidth="1"/>
    <col min="7183" max="7183" width="10" style="4" customWidth="1"/>
    <col min="7184" max="7184" width="0" style="4" hidden="1" customWidth="1"/>
    <col min="7185" max="7424" width="10" style="4"/>
    <col min="7425" max="7426" width="10" style="4" customWidth="1"/>
    <col min="7427" max="7427" width="24.33203125" style="4" customWidth="1"/>
    <col min="7428" max="7428" width="12" style="4" customWidth="1"/>
    <col min="7429" max="7429" width="13.44140625" style="4" customWidth="1"/>
    <col min="7430" max="7430" width="14.21875" style="4" customWidth="1"/>
    <col min="7431" max="7431" width="10" style="4" customWidth="1"/>
    <col min="7432" max="7432" width="14.33203125" style="4" customWidth="1"/>
    <col min="7433" max="7433" width="10" style="4" customWidth="1"/>
    <col min="7434" max="7434" width="12.77734375" style="4" customWidth="1"/>
    <col min="7435" max="7437" width="10" style="4" customWidth="1"/>
    <col min="7438" max="7438" width="12" style="4" customWidth="1"/>
    <col min="7439" max="7439" width="10" style="4" customWidth="1"/>
    <col min="7440" max="7440" width="0" style="4" hidden="1" customWidth="1"/>
    <col min="7441" max="7680" width="10" style="4"/>
    <col min="7681" max="7682" width="10" style="4" customWidth="1"/>
    <col min="7683" max="7683" width="24.33203125" style="4" customWidth="1"/>
    <col min="7684" max="7684" width="12" style="4" customWidth="1"/>
    <col min="7685" max="7685" width="13.44140625" style="4" customWidth="1"/>
    <col min="7686" max="7686" width="14.21875" style="4" customWidth="1"/>
    <col min="7687" max="7687" width="10" style="4" customWidth="1"/>
    <col min="7688" max="7688" width="14.33203125" style="4" customWidth="1"/>
    <col min="7689" max="7689" width="10" style="4" customWidth="1"/>
    <col min="7690" max="7690" width="12.77734375" style="4" customWidth="1"/>
    <col min="7691" max="7693" width="10" style="4" customWidth="1"/>
    <col min="7694" max="7694" width="12" style="4" customWidth="1"/>
    <col min="7695" max="7695" width="10" style="4" customWidth="1"/>
    <col min="7696" max="7696" width="0" style="4" hidden="1" customWidth="1"/>
    <col min="7697" max="7936" width="10" style="4"/>
    <col min="7937" max="7938" width="10" style="4" customWidth="1"/>
    <col min="7939" max="7939" width="24.33203125" style="4" customWidth="1"/>
    <col min="7940" max="7940" width="12" style="4" customWidth="1"/>
    <col min="7941" max="7941" width="13.44140625" style="4" customWidth="1"/>
    <col min="7942" max="7942" width="14.21875" style="4" customWidth="1"/>
    <col min="7943" max="7943" width="10" style="4" customWidth="1"/>
    <col min="7944" max="7944" width="14.33203125" style="4" customWidth="1"/>
    <col min="7945" max="7945" width="10" style="4" customWidth="1"/>
    <col min="7946" max="7946" width="12.77734375" style="4" customWidth="1"/>
    <col min="7947" max="7949" width="10" style="4" customWidth="1"/>
    <col min="7950" max="7950" width="12" style="4" customWidth="1"/>
    <col min="7951" max="7951" width="10" style="4" customWidth="1"/>
    <col min="7952" max="7952" width="0" style="4" hidden="1" customWidth="1"/>
    <col min="7953" max="8192" width="10" style="4"/>
    <col min="8193" max="8194" width="10" style="4" customWidth="1"/>
    <col min="8195" max="8195" width="24.33203125" style="4" customWidth="1"/>
    <col min="8196" max="8196" width="12" style="4" customWidth="1"/>
    <col min="8197" max="8197" width="13.44140625" style="4" customWidth="1"/>
    <col min="8198" max="8198" width="14.21875" style="4" customWidth="1"/>
    <col min="8199" max="8199" width="10" style="4" customWidth="1"/>
    <col min="8200" max="8200" width="14.33203125" style="4" customWidth="1"/>
    <col min="8201" max="8201" width="10" style="4" customWidth="1"/>
    <col min="8202" max="8202" width="12.77734375" style="4" customWidth="1"/>
    <col min="8203" max="8205" width="10" style="4" customWidth="1"/>
    <col min="8206" max="8206" width="12" style="4" customWidth="1"/>
    <col min="8207" max="8207" width="10" style="4" customWidth="1"/>
    <col min="8208" max="8208" width="0" style="4" hidden="1" customWidth="1"/>
    <col min="8209" max="8448" width="10" style="4"/>
    <col min="8449" max="8450" width="10" style="4" customWidth="1"/>
    <col min="8451" max="8451" width="24.33203125" style="4" customWidth="1"/>
    <col min="8452" max="8452" width="12" style="4" customWidth="1"/>
    <col min="8453" max="8453" width="13.44140625" style="4" customWidth="1"/>
    <col min="8454" max="8454" width="14.21875" style="4" customWidth="1"/>
    <col min="8455" max="8455" width="10" style="4" customWidth="1"/>
    <col min="8456" max="8456" width="14.33203125" style="4" customWidth="1"/>
    <col min="8457" max="8457" width="10" style="4" customWidth="1"/>
    <col min="8458" max="8458" width="12.77734375" style="4" customWidth="1"/>
    <col min="8459" max="8461" width="10" style="4" customWidth="1"/>
    <col min="8462" max="8462" width="12" style="4" customWidth="1"/>
    <col min="8463" max="8463" width="10" style="4" customWidth="1"/>
    <col min="8464" max="8464" width="0" style="4" hidden="1" customWidth="1"/>
    <col min="8465" max="8704" width="10" style="4"/>
    <col min="8705" max="8706" width="10" style="4" customWidth="1"/>
    <col min="8707" max="8707" width="24.33203125" style="4" customWidth="1"/>
    <col min="8708" max="8708" width="12" style="4" customWidth="1"/>
    <col min="8709" max="8709" width="13.44140625" style="4" customWidth="1"/>
    <col min="8710" max="8710" width="14.21875" style="4" customWidth="1"/>
    <col min="8711" max="8711" width="10" style="4" customWidth="1"/>
    <col min="8712" max="8712" width="14.33203125" style="4" customWidth="1"/>
    <col min="8713" max="8713" width="10" style="4" customWidth="1"/>
    <col min="8714" max="8714" width="12.77734375" style="4" customWidth="1"/>
    <col min="8715" max="8717" width="10" style="4" customWidth="1"/>
    <col min="8718" max="8718" width="12" style="4" customWidth="1"/>
    <col min="8719" max="8719" width="10" style="4" customWidth="1"/>
    <col min="8720" max="8720" width="0" style="4" hidden="1" customWidth="1"/>
    <col min="8721" max="8960" width="10" style="4"/>
    <col min="8961" max="8962" width="10" style="4" customWidth="1"/>
    <col min="8963" max="8963" width="24.33203125" style="4" customWidth="1"/>
    <col min="8964" max="8964" width="12" style="4" customWidth="1"/>
    <col min="8965" max="8965" width="13.44140625" style="4" customWidth="1"/>
    <col min="8966" max="8966" width="14.21875" style="4" customWidth="1"/>
    <col min="8967" max="8967" width="10" style="4" customWidth="1"/>
    <col min="8968" max="8968" width="14.33203125" style="4" customWidth="1"/>
    <col min="8969" max="8969" width="10" style="4" customWidth="1"/>
    <col min="8970" max="8970" width="12.77734375" style="4" customWidth="1"/>
    <col min="8971" max="8973" width="10" style="4" customWidth="1"/>
    <col min="8974" max="8974" width="12" style="4" customWidth="1"/>
    <col min="8975" max="8975" width="10" style="4" customWidth="1"/>
    <col min="8976" max="8976" width="0" style="4" hidden="1" customWidth="1"/>
    <col min="8977" max="9216" width="10" style="4"/>
    <col min="9217" max="9218" width="10" style="4" customWidth="1"/>
    <col min="9219" max="9219" width="24.33203125" style="4" customWidth="1"/>
    <col min="9220" max="9220" width="12" style="4" customWidth="1"/>
    <col min="9221" max="9221" width="13.44140625" style="4" customWidth="1"/>
    <col min="9222" max="9222" width="14.21875" style="4" customWidth="1"/>
    <col min="9223" max="9223" width="10" style="4" customWidth="1"/>
    <col min="9224" max="9224" width="14.33203125" style="4" customWidth="1"/>
    <col min="9225" max="9225" width="10" style="4" customWidth="1"/>
    <col min="9226" max="9226" width="12.77734375" style="4" customWidth="1"/>
    <col min="9227" max="9229" width="10" style="4" customWidth="1"/>
    <col min="9230" max="9230" width="12" style="4" customWidth="1"/>
    <col min="9231" max="9231" width="10" style="4" customWidth="1"/>
    <col min="9232" max="9232" width="0" style="4" hidden="1" customWidth="1"/>
    <col min="9233" max="9472" width="10" style="4"/>
    <col min="9473" max="9474" width="10" style="4" customWidth="1"/>
    <col min="9475" max="9475" width="24.33203125" style="4" customWidth="1"/>
    <col min="9476" max="9476" width="12" style="4" customWidth="1"/>
    <col min="9477" max="9477" width="13.44140625" style="4" customWidth="1"/>
    <col min="9478" max="9478" width="14.21875" style="4" customWidth="1"/>
    <col min="9479" max="9479" width="10" style="4" customWidth="1"/>
    <col min="9480" max="9480" width="14.33203125" style="4" customWidth="1"/>
    <col min="9481" max="9481" width="10" style="4" customWidth="1"/>
    <col min="9482" max="9482" width="12.77734375" style="4" customWidth="1"/>
    <col min="9483" max="9485" width="10" style="4" customWidth="1"/>
    <col min="9486" max="9486" width="12" style="4" customWidth="1"/>
    <col min="9487" max="9487" width="10" style="4" customWidth="1"/>
    <col min="9488" max="9488" width="0" style="4" hidden="1" customWidth="1"/>
    <col min="9489" max="9728" width="10" style="4"/>
    <col min="9729" max="9730" width="10" style="4" customWidth="1"/>
    <col min="9731" max="9731" width="24.33203125" style="4" customWidth="1"/>
    <col min="9732" max="9732" width="12" style="4" customWidth="1"/>
    <col min="9733" max="9733" width="13.44140625" style="4" customWidth="1"/>
    <col min="9734" max="9734" width="14.21875" style="4" customWidth="1"/>
    <col min="9735" max="9735" width="10" style="4" customWidth="1"/>
    <col min="9736" max="9736" width="14.33203125" style="4" customWidth="1"/>
    <col min="9737" max="9737" width="10" style="4" customWidth="1"/>
    <col min="9738" max="9738" width="12.77734375" style="4" customWidth="1"/>
    <col min="9739" max="9741" width="10" style="4" customWidth="1"/>
    <col min="9742" max="9742" width="12" style="4" customWidth="1"/>
    <col min="9743" max="9743" width="10" style="4" customWidth="1"/>
    <col min="9744" max="9744" width="0" style="4" hidden="1" customWidth="1"/>
    <col min="9745" max="9984" width="10" style="4"/>
    <col min="9985" max="9986" width="10" style="4" customWidth="1"/>
    <col min="9987" max="9987" width="24.33203125" style="4" customWidth="1"/>
    <col min="9988" max="9988" width="12" style="4" customWidth="1"/>
    <col min="9989" max="9989" width="13.44140625" style="4" customWidth="1"/>
    <col min="9990" max="9990" width="14.21875" style="4" customWidth="1"/>
    <col min="9991" max="9991" width="10" style="4" customWidth="1"/>
    <col min="9992" max="9992" width="14.33203125" style="4" customWidth="1"/>
    <col min="9993" max="9993" width="10" style="4" customWidth="1"/>
    <col min="9994" max="9994" width="12.77734375" style="4" customWidth="1"/>
    <col min="9995" max="9997" width="10" style="4" customWidth="1"/>
    <col min="9998" max="9998" width="12" style="4" customWidth="1"/>
    <col min="9999" max="9999" width="10" style="4" customWidth="1"/>
    <col min="10000" max="10000" width="0" style="4" hidden="1" customWidth="1"/>
    <col min="10001" max="10240" width="10" style="4"/>
    <col min="10241" max="10242" width="10" style="4" customWidth="1"/>
    <col min="10243" max="10243" width="24.33203125" style="4" customWidth="1"/>
    <col min="10244" max="10244" width="12" style="4" customWidth="1"/>
    <col min="10245" max="10245" width="13.44140625" style="4" customWidth="1"/>
    <col min="10246" max="10246" width="14.21875" style="4" customWidth="1"/>
    <col min="10247" max="10247" width="10" style="4" customWidth="1"/>
    <col min="10248" max="10248" width="14.33203125" style="4" customWidth="1"/>
    <col min="10249" max="10249" width="10" style="4" customWidth="1"/>
    <col min="10250" max="10250" width="12.77734375" style="4" customWidth="1"/>
    <col min="10251" max="10253" width="10" style="4" customWidth="1"/>
    <col min="10254" max="10254" width="12" style="4" customWidth="1"/>
    <col min="10255" max="10255" width="10" style="4" customWidth="1"/>
    <col min="10256" max="10256" width="0" style="4" hidden="1" customWidth="1"/>
    <col min="10257" max="10496" width="10" style="4"/>
    <col min="10497" max="10498" width="10" style="4" customWidth="1"/>
    <col min="10499" max="10499" width="24.33203125" style="4" customWidth="1"/>
    <col min="10500" max="10500" width="12" style="4" customWidth="1"/>
    <col min="10501" max="10501" width="13.44140625" style="4" customWidth="1"/>
    <col min="10502" max="10502" width="14.21875" style="4" customWidth="1"/>
    <col min="10503" max="10503" width="10" style="4" customWidth="1"/>
    <col min="10504" max="10504" width="14.33203125" style="4" customWidth="1"/>
    <col min="10505" max="10505" width="10" style="4" customWidth="1"/>
    <col min="10506" max="10506" width="12.77734375" style="4" customWidth="1"/>
    <col min="10507" max="10509" width="10" style="4" customWidth="1"/>
    <col min="10510" max="10510" width="12" style="4" customWidth="1"/>
    <col min="10511" max="10511" width="10" style="4" customWidth="1"/>
    <col min="10512" max="10512" width="0" style="4" hidden="1" customWidth="1"/>
    <col min="10513" max="10752" width="10" style="4"/>
    <col min="10753" max="10754" width="10" style="4" customWidth="1"/>
    <col min="10755" max="10755" width="24.33203125" style="4" customWidth="1"/>
    <col min="10756" max="10756" width="12" style="4" customWidth="1"/>
    <col min="10757" max="10757" width="13.44140625" style="4" customWidth="1"/>
    <col min="10758" max="10758" width="14.21875" style="4" customWidth="1"/>
    <col min="10759" max="10759" width="10" style="4" customWidth="1"/>
    <col min="10760" max="10760" width="14.33203125" style="4" customWidth="1"/>
    <col min="10761" max="10761" width="10" style="4" customWidth="1"/>
    <col min="10762" max="10762" width="12.77734375" style="4" customWidth="1"/>
    <col min="10763" max="10765" width="10" style="4" customWidth="1"/>
    <col min="10766" max="10766" width="12" style="4" customWidth="1"/>
    <col min="10767" max="10767" width="10" style="4" customWidth="1"/>
    <col min="10768" max="10768" width="0" style="4" hidden="1" customWidth="1"/>
    <col min="10769" max="11008" width="10" style="4"/>
    <col min="11009" max="11010" width="10" style="4" customWidth="1"/>
    <col min="11011" max="11011" width="24.33203125" style="4" customWidth="1"/>
    <col min="11012" max="11012" width="12" style="4" customWidth="1"/>
    <col min="11013" max="11013" width="13.44140625" style="4" customWidth="1"/>
    <col min="11014" max="11014" width="14.21875" style="4" customWidth="1"/>
    <col min="11015" max="11015" width="10" style="4" customWidth="1"/>
    <col min="11016" max="11016" width="14.33203125" style="4" customWidth="1"/>
    <col min="11017" max="11017" width="10" style="4" customWidth="1"/>
    <col min="11018" max="11018" width="12.77734375" style="4" customWidth="1"/>
    <col min="11019" max="11021" width="10" style="4" customWidth="1"/>
    <col min="11022" max="11022" width="12" style="4" customWidth="1"/>
    <col min="11023" max="11023" width="10" style="4" customWidth="1"/>
    <col min="11024" max="11024" width="0" style="4" hidden="1" customWidth="1"/>
    <col min="11025" max="11264" width="10" style="4"/>
    <col min="11265" max="11266" width="10" style="4" customWidth="1"/>
    <col min="11267" max="11267" width="24.33203125" style="4" customWidth="1"/>
    <col min="11268" max="11268" width="12" style="4" customWidth="1"/>
    <col min="11269" max="11269" width="13.44140625" style="4" customWidth="1"/>
    <col min="11270" max="11270" width="14.21875" style="4" customWidth="1"/>
    <col min="11271" max="11271" width="10" style="4" customWidth="1"/>
    <col min="11272" max="11272" width="14.33203125" style="4" customWidth="1"/>
    <col min="11273" max="11273" width="10" style="4" customWidth="1"/>
    <col min="11274" max="11274" width="12.77734375" style="4" customWidth="1"/>
    <col min="11275" max="11277" width="10" style="4" customWidth="1"/>
    <col min="11278" max="11278" width="12" style="4" customWidth="1"/>
    <col min="11279" max="11279" width="10" style="4" customWidth="1"/>
    <col min="11280" max="11280" width="0" style="4" hidden="1" customWidth="1"/>
    <col min="11281" max="11520" width="10" style="4"/>
    <col min="11521" max="11522" width="10" style="4" customWidth="1"/>
    <col min="11523" max="11523" width="24.33203125" style="4" customWidth="1"/>
    <col min="11524" max="11524" width="12" style="4" customWidth="1"/>
    <col min="11525" max="11525" width="13.44140625" style="4" customWidth="1"/>
    <col min="11526" max="11526" width="14.21875" style="4" customWidth="1"/>
    <col min="11527" max="11527" width="10" style="4" customWidth="1"/>
    <col min="11528" max="11528" width="14.33203125" style="4" customWidth="1"/>
    <col min="11529" max="11529" width="10" style="4" customWidth="1"/>
    <col min="11530" max="11530" width="12.77734375" style="4" customWidth="1"/>
    <col min="11531" max="11533" width="10" style="4" customWidth="1"/>
    <col min="11534" max="11534" width="12" style="4" customWidth="1"/>
    <col min="11535" max="11535" width="10" style="4" customWidth="1"/>
    <col min="11536" max="11536" width="0" style="4" hidden="1" customWidth="1"/>
    <col min="11537" max="11776" width="10" style="4"/>
    <col min="11777" max="11778" width="10" style="4" customWidth="1"/>
    <col min="11779" max="11779" width="24.33203125" style="4" customWidth="1"/>
    <col min="11780" max="11780" width="12" style="4" customWidth="1"/>
    <col min="11781" max="11781" width="13.44140625" style="4" customWidth="1"/>
    <col min="11782" max="11782" width="14.21875" style="4" customWidth="1"/>
    <col min="11783" max="11783" width="10" style="4" customWidth="1"/>
    <col min="11784" max="11784" width="14.33203125" style="4" customWidth="1"/>
    <col min="11785" max="11785" width="10" style="4" customWidth="1"/>
    <col min="11786" max="11786" width="12.77734375" style="4" customWidth="1"/>
    <col min="11787" max="11789" width="10" style="4" customWidth="1"/>
    <col min="11790" max="11790" width="12" style="4" customWidth="1"/>
    <col min="11791" max="11791" width="10" style="4" customWidth="1"/>
    <col min="11792" max="11792" width="0" style="4" hidden="1" customWidth="1"/>
    <col min="11793" max="12032" width="10" style="4"/>
    <col min="12033" max="12034" width="10" style="4" customWidth="1"/>
    <col min="12035" max="12035" width="24.33203125" style="4" customWidth="1"/>
    <col min="12036" max="12036" width="12" style="4" customWidth="1"/>
    <col min="12037" max="12037" width="13.44140625" style="4" customWidth="1"/>
    <col min="12038" max="12038" width="14.21875" style="4" customWidth="1"/>
    <col min="12039" max="12039" width="10" style="4" customWidth="1"/>
    <col min="12040" max="12040" width="14.33203125" style="4" customWidth="1"/>
    <col min="12041" max="12041" width="10" style="4" customWidth="1"/>
    <col min="12042" max="12042" width="12.77734375" style="4" customWidth="1"/>
    <col min="12043" max="12045" width="10" style="4" customWidth="1"/>
    <col min="12046" max="12046" width="12" style="4" customWidth="1"/>
    <col min="12047" max="12047" width="10" style="4" customWidth="1"/>
    <col min="12048" max="12048" width="0" style="4" hidden="1" customWidth="1"/>
    <col min="12049" max="12288" width="10" style="4"/>
    <col min="12289" max="12290" width="10" style="4" customWidth="1"/>
    <col min="12291" max="12291" width="24.33203125" style="4" customWidth="1"/>
    <col min="12292" max="12292" width="12" style="4" customWidth="1"/>
    <col min="12293" max="12293" width="13.44140625" style="4" customWidth="1"/>
    <col min="12294" max="12294" width="14.21875" style="4" customWidth="1"/>
    <col min="12295" max="12295" width="10" style="4" customWidth="1"/>
    <col min="12296" max="12296" width="14.33203125" style="4" customWidth="1"/>
    <col min="12297" max="12297" width="10" style="4" customWidth="1"/>
    <col min="12298" max="12298" width="12.77734375" style="4" customWidth="1"/>
    <col min="12299" max="12301" width="10" style="4" customWidth="1"/>
    <col min="12302" max="12302" width="12" style="4" customWidth="1"/>
    <col min="12303" max="12303" width="10" style="4" customWidth="1"/>
    <col min="12304" max="12304" width="0" style="4" hidden="1" customWidth="1"/>
    <col min="12305" max="12544" width="10" style="4"/>
    <col min="12545" max="12546" width="10" style="4" customWidth="1"/>
    <col min="12547" max="12547" width="24.33203125" style="4" customWidth="1"/>
    <col min="12548" max="12548" width="12" style="4" customWidth="1"/>
    <col min="12549" max="12549" width="13.44140625" style="4" customWidth="1"/>
    <col min="12550" max="12550" width="14.21875" style="4" customWidth="1"/>
    <col min="12551" max="12551" width="10" style="4" customWidth="1"/>
    <col min="12552" max="12552" width="14.33203125" style="4" customWidth="1"/>
    <col min="12553" max="12553" width="10" style="4" customWidth="1"/>
    <col min="12554" max="12554" width="12.77734375" style="4" customWidth="1"/>
    <col min="12555" max="12557" width="10" style="4" customWidth="1"/>
    <col min="12558" max="12558" width="12" style="4" customWidth="1"/>
    <col min="12559" max="12559" width="10" style="4" customWidth="1"/>
    <col min="12560" max="12560" width="0" style="4" hidden="1" customWidth="1"/>
    <col min="12561" max="12800" width="10" style="4"/>
    <col min="12801" max="12802" width="10" style="4" customWidth="1"/>
    <col min="12803" max="12803" width="24.33203125" style="4" customWidth="1"/>
    <col min="12804" max="12804" width="12" style="4" customWidth="1"/>
    <col min="12805" max="12805" width="13.44140625" style="4" customWidth="1"/>
    <col min="12806" max="12806" width="14.21875" style="4" customWidth="1"/>
    <col min="12807" max="12807" width="10" style="4" customWidth="1"/>
    <col min="12808" max="12808" width="14.33203125" style="4" customWidth="1"/>
    <col min="12809" max="12809" width="10" style="4" customWidth="1"/>
    <col min="12810" max="12810" width="12.77734375" style="4" customWidth="1"/>
    <col min="12811" max="12813" width="10" style="4" customWidth="1"/>
    <col min="12814" max="12814" width="12" style="4" customWidth="1"/>
    <col min="12815" max="12815" width="10" style="4" customWidth="1"/>
    <col min="12816" max="12816" width="0" style="4" hidden="1" customWidth="1"/>
    <col min="12817" max="13056" width="10" style="4"/>
    <col min="13057" max="13058" width="10" style="4" customWidth="1"/>
    <col min="13059" max="13059" width="24.33203125" style="4" customWidth="1"/>
    <col min="13060" max="13060" width="12" style="4" customWidth="1"/>
    <col min="13061" max="13061" width="13.44140625" style="4" customWidth="1"/>
    <col min="13062" max="13062" width="14.21875" style="4" customWidth="1"/>
    <col min="13063" max="13063" width="10" style="4" customWidth="1"/>
    <col min="13064" max="13064" width="14.33203125" style="4" customWidth="1"/>
    <col min="13065" max="13065" width="10" style="4" customWidth="1"/>
    <col min="13066" max="13066" width="12.77734375" style="4" customWidth="1"/>
    <col min="13067" max="13069" width="10" style="4" customWidth="1"/>
    <col min="13070" max="13070" width="12" style="4" customWidth="1"/>
    <col min="13071" max="13071" width="10" style="4" customWidth="1"/>
    <col min="13072" max="13072" width="0" style="4" hidden="1" customWidth="1"/>
    <col min="13073" max="13312" width="10" style="4"/>
    <col min="13313" max="13314" width="10" style="4" customWidth="1"/>
    <col min="13315" max="13315" width="24.33203125" style="4" customWidth="1"/>
    <col min="13316" max="13316" width="12" style="4" customWidth="1"/>
    <col min="13317" max="13317" width="13.44140625" style="4" customWidth="1"/>
    <col min="13318" max="13318" width="14.21875" style="4" customWidth="1"/>
    <col min="13319" max="13319" width="10" style="4" customWidth="1"/>
    <col min="13320" max="13320" width="14.33203125" style="4" customWidth="1"/>
    <col min="13321" max="13321" width="10" style="4" customWidth="1"/>
    <col min="13322" max="13322" width="12.77734375" style="4" customWidth="1"/>
    <col min="13323" max="13325" width="10" style="4" customWidth="1"/>
    <col min="13326" max="13326" width="12" style="4" customWidth="1"/>
    <col min="13327" max="13327" width="10" style="4" customWidth="1"/>
    <col min="13328" max="13328" width="0" style="4" hidden="1" customWidth="1"/>
    <col min="13329" max="13568" width="10" style="4"/>
    <col min="13569" max="13570" width="10" style="4" customWidth="1"/>
    <col min="13571" max="13571" width="24.33203125" style="4" customWidth="1"/>
    <col min="13572" max="13572" width="12" style="4" customWidth="1"/>
    <col min="13573" max="13573" width="13.44140625" style="4" customWidth="1"/>
    <col min="13574" max="13574" width="14.21875" style="4" customWidth="1"/>
    <col min="13575" max="13575" width="10" style="4" customWidth="1"/>
    <col min="13576" max="13576" width="14.33203125" style="4" customWidth="1"/>
    <col min="13577" max="13577" width="10" style="4" customWidth="1"/>
    <col min="13578" max="13578" width="12.77734375" style="4" customWidth="1"/>
    <col min="13579" max="13581" width="10" style="4" customWidth="1"/>
    <col min="13582" max="13582" width="12" style="4" customWidth="1"/>
    <col min="13583" max="13583" width="10" style="4" customWidth="1"/>
    <col min="13584" max="13584" width="0" style="4" hidden="1" customWidth="1"/>
    <col min="13585" max="13824" width="10" style="4"/>
    <col min="13825" max="13826" width="10" style="4" customWidth="1"/>
    <col min="13827" max="13827" width="24.33203125" style="4" customWidth="1"/>
    <col min="13828" max="13828" width="12" style="4" customWidth="1"/>
    <col min="13829" max="13829" width="13.44140625" style="4" customWidth="1"/>
    <col min="13830" max="13830" width="14.21875" style="4" customWidth="1"/>
    <col min="13831" max="13831" width="10" style="4" customWidth="1"/>
    <col min="13832" max="13832" width="14.33203125" style="4" customWidth="1"/>
    <col min="13833" max="13833" width="10" style="4" customWidth="1"/>
    <col min="13834" max="13834" width="12.77734375" style="4" customWidth="1"/>
    <col min="13835" max="13837" width="10" style="4" customWidth="1"/>
    <col min="13838" max="13838" width="12" style="4" customWidth="1"/>
    <col min="13839" max="13839" width="10" style="4" customWidth="1"/>
    <col min="13840" max="13840" width="0" style="4" hidden="1" customWidth="1"/>
    <col min="13841" max="14080" width="10" style="4"/>
    <col min="14081" max="14082" width="10" style="4" customWidth="1"/>
    <col min="14083" max="14083" width="24.33203125" style="4" customWidth="1"/>
    <col min="14084" max="14084" width="12" style="4" customWidth="1"/>
    <col min="14085" max="14085" width="13.44140625" style="4" customWidth="1"/>
    <col min="14086" max="14086" width="14.21875" style="4" customWidth="1"/>
    <col min="14087" max="14087" width="10" style="4" customWidth="1"/>
    <col min="14088" max="14088" width="14.33203125" style="4" customWidth="1"/>
    <col min="14089" max="14089" width="10" style="4" customWidth="1"/>
    <col min="14090" max="14090" width="12.77734375" style="4" customWidth="1"/>
    <col min="14091" max="14093" width="10" style="4" customWidth="1"/>
    <col min="14094" max="14094" width="12" style="4" customWidth="1"/>
    <col min="14095" max="14095" width="10" style="4" customWidth="1"/>
    <col min="14096" max="14096" width="0" style="4" hidden="1" customWidth="1"/>
    <col min="14097" max="14336" width="10" style="4"/>
    <col min="14337" max="14338" width="10" style="4" customWidth="1"/>
    <col min="14339" max="14339" width="24.33203125" style="4" customWidth="1"/>
    <col min="14340" max="14340" width="12" style="4" customWidth="1"/>
    <col min="14341" max="14341" width="13.44140625" style="4" customWidth="1"/>
    <col min="14342" max="14342" width="14.21875" style="4" customWidth="1"/>
    <col min="14343" max="14343" width="10" style="4" customWidth="1"/>
    <col min="14344" max="14344" width="14.33203125" style="4" customWidth="1"/>
    <col min="14345" max="14345" width="10" style="4" customWidth="1"/>
    <col min="14346" max="14346" width="12.77734375" style="4" customWidth="1"/>
    <col min="14347" max="14349" width="10" style="4" customWidth="1"/>
    <col min="14350" max="14350" width="12" style="4" customWidth="1"/>
    <col min="14351" max="14351" width="10" style="4" customWidth="1"/>
    <col min="14352" max="14352" width="0" style="4" hidden="1" customWidth="1"/>
    <col min="14353" max="14592" width="10" style="4"/>
    <col min="14593" max="14594" width="10" style="4" customWidth="1"/>
    <col min="14595" max="14595" width="24.33203125" style="4" customWidth="1"/>
    <col min="14596" max="14596" width="12" style="4" customWidth="1"/>
    <col min="14597" max="14597" width="13.44140625" style="4" customWidth="1"/>
    <col min="14598" max="14598" width="14.21875" style="4" customWidth="1"/>
    <col min="14599" max="14599" width="10" style="4" customWidth="1"/>
    <col min="14600" max="14600" width="14.33203125" style="4" customWidth="1"/>
    <col min="14601" max="14601" width="10" style="4" customWidth="1"/>
    <col min="14602" max="14602" width="12.77734375" style="4" customWidth="1"/>
    <col min="14603" max="14605" width="10" style="4" customWidth="1"/>
    <col min="14606" max="14606" width="12" style="4" customWidth="1"/>
    <col min="14607" max="14607" width="10" style="4" customWidth="1"/>
    <col min="14608" max="14608" width="0" style="4" hidden="1" customWidth="1"/>
    <col min="14609" max="14848" width="10" style="4"/>
    <col min="14849" max="14850" width="10" style="4" customWidth="1"/>
    <col min="14851" max="14851" width="24.33203125" style="4" customWidth="1"/>
    <col min="14852" max="14852" width="12" style="4" customWidth="1"/>
    <col min="14853" max="14853" width="13.44140625" style="4" customWidth="1"/>
    <col min="14854" max="14854" width="14.21875" style="4" customWidth="1"/>
    <col min="14855" max="14855" width="10" style="4" customWidth="1"/>
    <col min="14856" max="14856" width="14.33203125" style="4" customWidth="1"/>
    <col min="14857" max="14857" width="10" style="4" customWidth="1"/>
    <col min="14858" max="14858" width="12.77734375" style="4" customWidth="1"/>
    <col min="14859" max="14861" width="10" style="4" customWidth="1"/>
    <col min="14862" max="14862" width="12" style="4" customWidth="1"/>
    <col min="14863" max="14863" width="10" style="4" customWidth="1"/>
    <col min="14864" max="14864" width="0" style="4" hidden="1" customWidth="1"/>
    <col min="14865" max="15104" width="10" style="4"/>
    <col min="15105" max="15106" width="10" style="4" customWidth="1"/>
    <col min="15107" max="15107" width="24.33203125" style="4" customWidth="1"/>
    <col min="15108" max="15108" width="12" style="4" customWidth="1"/>
    <col min="15109" max="15109" width="13.44140625" style="4" customWidth="1"/>
    <col min="15110" max="15110" width="14.21875" style="4" customWidth="1"/>
    <col min="15111" max="15111" width="10" style="4" customWidth="1"/>
    <col min="15112" max="15112" width="14.33203125" style="4" customWidth="1"/>
    <col min="15113" max="15113" width="10" style="4" customWidth="1"/>
    <col min="15114" max="15114" width="12.77734375" style="4" customWidth="1"/>
    <col min="15115" max="15117" width="10" style="4" customWidth="1"/>
    <col min="15118" max="15118" width="12" style="4" customWidth="1"/>
    <col min="15119" max="15119" width="10" style="4" customWidth="1"/>
    <col min="15120" max="15120" width="0" style="4" hidden="1" customWidth="1"/>
    <col min="15121" max="15360" width="10" style="4"/>
    <col min="15361" max="15362" width="10" style="4" customWidth="1"/>
    <col min="15363" max="15363" width="24.33203125" style="4" customWidth="1"/>
    <col min="15364" max="15364" width="12" style="4" customWidth="1"/>
    <col min="15365" max="15365" width="13.44140625" style="4" customWidth="1"/>
    <col min="15366" max="15366" width="14.21875" style="4" customWidth="1"/>
    <col min="15367" max="15367" width="10" style="4" customWidth="1"/>
    <col min="15368" max="15368" width="14.33203125" style="4" customWidth="1"/>
    <col min="15369" max="15369" width="10" style="4" customWidth="1"/>
    <col min="15370" max="15370" width="12.77734375" style="4" customWidth="1"/>
    <col min="15371" max="15373" width="10" style="4" customWidth="1"/>
    <col min="15374" max="15374" width="12" style="4" customWidth="1"/>
    <col min="15375" max="15375" width="10" style="4" customWidth="1"/>
    <col min="15376" max="15376" width="0" style="4" hidden="1" customWidth="1"/>
    <col min="15377" max="15616" width="10" style="4"/>
    <col min="15617" max="15618" width="10" style="4" customWidth="1"/>
    <col min="15619" max="15619" width="24.33203125" style="4" customWidth="1"/>
    <col min="15620" max="15620" width="12" style="4" customWidth="1"/>
    <col min="15621" max="15621" width="13.44140625" style="4" customWidth="1"/>
    <col min="15622" max="15622" width="14.21875" style="4" customWidth="1"/>
    <col min="15623" max="15623" width="10" style="4" customWidth="1"/>
    <col min="15624" max="15624" width="14.33203125" style="4" customWidth="1"/>
    <col min="15625" max="15625" width="10" style="4" customWidth="1"/>
    <col min="15626" max="15626" width="12.77734375" style="4" customWidth="1"/>
    <col min="15627" max="15629" width="10" style="4" customWidth="1"/>
    <col min="15630" max="15630" width="12" style="4" customWidth="1"/>
    <col min="15631" max="15631" width="10" style="4" customWidth="1"/>
    <col min="15632" max="15632" width="0" style="4" hidden="1" customWidth="1"/>
    <col min="15633" max="15872" width="10" style="4"/>
    <col min="15873" max="15874" width="10" style="4" customWidth="1"/>
    <col min="15875" max="15875" width="24.33203125" style="4" customWidth="1"/>
    <col min="15876" max="15876" width="12" style="4" customWidth="1"/>
    <col min="15877" max="15877" width="13.44140625" style="4" customWidth="1"/>
    <col min="15878" max="15878" width="14.21875" style="4" customWidth="1"/>
    <col min="15879" max="15879" width="10" style="4" customWidth="1"/>
    <col min="15880" max="15880" width="14.33203125" style="4" customWidth="1"/>
    <col min="15881" max="15881" width="10" style="4" customWidth="1"/>
    <col min="15882" max="15882" width="12.77734375" style="4" customWidth="1"/>
    <col min="15883" max="15885" width="10" style="4" customWidth="1"/>
    <col min="15886" max="15886" width="12" style="4" customWidth="1"/>
    <col min="15887" max="15887" width="10" style="4" customWidth="1"/>
    <col min="15888" max="15888" width="0" style="4" hidden="1" customWidth="1"/>
    <col min="15889" max="16128" width="10" style="4"/>
    <col min="16129" max="16130" width="10" style="4" customWidth="1"/>
    <col min="16131" max="16131" width="24.33203125" style="4" customWidth="1"/>
    <col min="16132" max="16132" width="12" style="4" customWidth="1"/>
    <col min="16133" max="16133" width="13.44140625" style="4" customWidth="1"/>
    <col min="16134" max="16134" width="14.21875" style="4" customWidth="1"/>
    <col min="16135" max="16135" width="10" style="4" customWidth="1"/>
    <col min="16136" max="16136" width="14.33203125" style="4" customWidth="1"/>
    <col min="16137" max="16137" width="10" style="4" customWidth="1"/>
    <col min="16138" max="16138" width="12.77734375" style="4" customWidth="1"/>
    <col min="16139" max="16141" width="10" style="4" customWidth="1"/>
    <col min="16142" max="16142" width="12" style="4" customWidth="1"/>
    <col min="16143" max="16143" width="10" style="4" customWidth="1"/>
    <col min="16144" max="16144" width="0" style="4" hidden="1" customWidth="1"/>
    <col min="16145" max="16384" width="10" style="4"/>
  </cols>
  <sheetData>
    <row r="1" spans="2:14" s="1" customFormat="1" ht="13.2" x14ac:dyDescent="0.3">
      <c r="M1" s="129" t="s">
        <v>0</v>
      </c>
      <c r="N1" s="130"/>
    </row>
    <row r="2" spans="2:14" s="1" customFormat="1" ht="13.2" x14ac:dyDescent="0.3">
      <c r="M2" s="130"/>
      <c r="N2" s="130"/>
    </row>
    <row r="3" spans="2:14" s="1" customFormat="1" ht="13.2" x14ac:dyDescent="0.3">
      <c r="M3" s="130"/>
      <c r="N3" s="130"/>
    </row>
    <row r="4" spans="2:14" s="1" customFormat="1" ht="13.2" x14ac:dyDescent="0.3">
      <c r="M4" s="130"/>
      <c r="N4" s="130"/>
    </row>
    <row r="5" spans="2:14" s="1" customFormat="1" ht="13.2" x14ac:dyDescent="0.3">
      <c r="B5" s="131" t="s">
        <v>50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6" spans="2:14" s="1" customFormat="1" ht="13.8" x14ac:dyDescent="0.3">
      <c r="B6" s="132" t="s">
        <v>1</v>
      </c>
      <c r="C6" s="132" t="s">
        <v>2</v>
      </c>
      <c r="D6" s="132" t="s">
        <v>3</v>
      </c>
      <c r="E6" s="132" t="s">
        <v>4</v>
      </c>
      <c r="F6" s="132" t="s">
        <v>5</v>
      </c>
      <c r="G6" s="134" t="s">
        <v>6</v>
      </c>
      <c r="H6" s="134" t="s">
        <v>7</v>
      </c>
      <c r="I6" s="136" t="s">
        <v>8</v>
      </c>
      <c r="J6" s="137"/>
      <c r="K6" s="137"/>
      <c r="L6" s="137"/>
      <c r="M6" s="137"/>
      <c r="N6" s="138"/>
    </row>
    <row r="7" spans="2:14" s="1" customFormat="1" ht="73.8" x14ac:dyDescent="0.3">
      <c r="B7" s="133"/>
      <c r="C7" s="133"/>
      <c r="D7" s="133"/>
      <c r="E7" s="133"/>
      <c r="F7" s="133"/>
      <c r="G7" s="135"/>
      <c r="H7" s="135"/>
      <c r="I7" s="2" t="s">
        <v>9</v>
      </c>
      <c r="J7" s="3" t="s">
        <v>10</v>
      </c>
      <c r="K7" s="3" t="s">
        <v>11</v>
      </c>
      <c r="L7" s="3" t="s">
        <v>12</v>
      </c>
      <c r="M7" s="3" t="s">
        <v>13</v>
      </c>
      <c r="N7" s="3" t="s">
        <v>14</v>
      </c>
    </row>
    <row r="8" spans="2:14" ht="13.8" x14ac:dyDescent="0.3">
      <c r="B8" s="5">
        <v>1</v>
      </c>
      <c r="C8" s="5">
        <v>2</v>
      </c>
      <c r="D8" s="5">
        <v>3</v>
      </c>
      <c r="E8" s="5">
        <v>4</v>
      </c>
      <c r="F8" s="5">
        <v>5</v>
      </c>
      <c r="G8" s="5">
        <v>6</v>
      </c>
      <c r="H8" s="5">
        <v>7</v>
      </c>
      <c r="I8" s="5">
        <v>8</v>
      </c>
      <c r="J8" s="5">
        <v>9</v>
      </c>
      <c r="K8" s="5">
        <v>10</v>
      </c>
      <c r="L8" s="5">
        <v>11</v>
      </c>
      <c r="M8" s="5">
        <v>12</v>
      </c>
      <c r="N8" s="5">
        <v>13</v>
      </c>
    </row>
    <row r="9" spans="2:14" ht="13.8" x14ac:dyDescent="0.25">
      <c r="B9" s="126" t="s">
        <v>15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</row>
    <row r="10" spans="2:14" ht="45.6" x14ac:dyDescent="0.25">
      <c r="B10" s="107">
        <v>1</v>
      </c>
      <c r="C10" s="108" t="s">
        <v>63</v>
      </c>
      <c r="D10" s="109" t="s">
        <v>18</v>
      </c>
      <c r="E10" s="7" t="s">
        <v>53</v>
      </c>
      <c r="F10" s="110" t="s">
        <v>57</v>
      </c>
      <c r="G10" s="111" t="s">
        <v>16</v>
      </c>
      <c r="H10" s="35">
        <f t="shared" ref="H10:H19" si="0">+I10+J10+K10+L10+M10+N10</f>
        <v>3012.6819999999998</v>
      </c>
      <c r="I10" s="36">
        <f>3012682/1000</f>
        <v>3012.6819999999998</v>
      </c>
      <c r="J10" s="37">
        <v>0</v>
      </c>
      <c r="K10" s="38">
        <v>0</v>
      </c>
      <c r="L10" s="39">
        <v>0</v>
      </c>
      <c r="M10" s="38">
        <v>0</v>
      </c>
      <c r="N10" s="40">
        <v>0</v>
      </c>
    </row>
    <row r="11" spans="2:14" ht="45.6" x14ac:dyDescent="0.25">
      <c r="B11" s="112">
        <v>2</v>
      </c>
      <c r="C11" s="108" t="s">
        <v>63</v>
      </c>
      <c r="D11" s="113" t="s">
        <v>18</v>
      </c>
      <c r="E11" s="7" t="s">
        <v>53</v>
      </c>
      <c r="F11" s="112" t="s">
        <v>20</v>
      </c>
      <c r="G11" s="111" t="s">
        <v>16</v>
      </c>
      <c r="H11" s="41">
        <f t="shared" si="0"/>
        <v>79510.626999999993</v>
      </c>
      <c r="I11" s="42">
        <f>3012682/1000</f>
        <v>3012.6819999999998</v>
      </c>
      <c r="J11" s="43">
        <v>0</v>
      </c>
      <c r="K11" s="67">
        <f>719045/1000</f>
        <v>719.04499999999996</v>
      </c>
      <c r="L11" s="44">
        <v>0</v>
      </c>
      <c r="M11" s="44">
        <v>0</v>
      </c>
      <c r="N11" s="14">
        <f>75778900/1000</f>
        <v>75778.899999999994</v>
      </c>
    </row>
    <row r="12" spans="2:14" ht="45.6" x14ac:dyDescent="0.25">
      <c r="B12" s="114">
        <v>3</v>
      </c>
      <c r="C12" s="108" t="s">
        <v>63</v>
      </c>
      <c r="D12" s="113" t="s">
        <v>18</v>
      </c>
      <c r="E12" s="7" t="s">
        <v>53</v>
      </c>
      <c r="F12" s="114" t="s">
        <v>19</v>
      </c>
      <c r="G12" s="111" t="s">
        <v>16</v>
      </c>
      <c r="H12" s="41">
        <f t="shared" si="0"/>
        <v>4077.8599999999997</v>
      </c>
      <c r="I12" s="14">
        <f>3012682/1000</f>
        <v>3012.6819999999998</v>
      </c>
      <c r="J12" s="45">
        <v>0</v>
      </c>
      <c r="K12" s="68">
        <f>1065178/1000</f>
        <v>1065.1780000000001</v>
      </c>
      <c r="L12" s="46">
        <v>0</v>
      </c>
      <c r="M12" s="39">
        <v>0</v>
      </c>
      <c r="N12" s="46">
        <v>0</v>
      </c>
    </row>
    <row r="13" spans="2:14" ht="22.8" x14ac:dyDescent="0.25">
      <c r="B13" s="107">
        <v>4</v>
      </c>
      <c r="C13" s="113" t="s">
        <v>64</v>
      </c>
      <c r="D13" s="116" t="s">
        <v>72</v>
      </c>
      <c r="E13" s="7" t="s">
        <v>47</v>
      </c>
      <c r="F13" s="115" t="s">
        <v>17</v>
      </c>
      <c r="G13" s="111" t="s">
        <v>16</v>
      </c>
      <c r="H13" s="35">
        <f t="shared" si="0"/>
        <v>5346.5570000000007</v>
      </c>
      <c r="I13" s="14">
        <f>646024/1000</f>
        <v>646.024</v>
      </c>
      <c r="J13" s="62">
        <f>1292048/1000</f>
        <v>1292.048</v>
      </c>
      <c r="K13" s="67">
        <f>3408485/1000</f>
        <v>3408.4850000000001</v>
      </c>
      <c r="L13" s="47">
        <v>0</v>
      </c>
      <c r="M13" s="44">
        <v>0</v>
      </c>
      <c r="N13" s="48">
        <v>0</v>
      </c>
    </row>
    <row r="14" spans="2:14" ht="22.8" x14ac:dyDescent="0.25">
      <c r="B14" s="112">
        <v>5</v>
      </c>
      <c r="C14" s="109" t="s">
        <v>21</v>
      </c>
      <c r="D14" s="108" t="s">
        <v>73</v>
      </c>
      <c r="E14" s="7" t="s">
        <v>54</v>
      </c>
      <c r="F14" s="111" t="s">
        <v>56</v>
      </c>
      <c r="G14" s="111" t="s">
        <v>16</v>
      </c>
      <c r="H14" s="41">
        <f t="shared" si="0"/>
        <v>2448.5740000000001</v>
      </c>
      <c r="I14" s="49">
        <f>2448574/1000</f>
        <v>2448.5740000000001</v>
      </c>
      <c r="J14" s="63">
        <v>0</v>
      </c>
      <c r="K14" s="69">
        <v>0</v>
      </c>
      <c r="L14" s="51">
        <v>0</v>
      </c>
      <c r="M14" s="50">
        <v>0</v>
      </c>
      <c r="N14" s="51">
        <v>0</v>
      </c>
    </row>
    <row r="15" spans="2:14" ht="22.8" x14ac:dyDescent="0.25">
      <c r="B15" s="114">
        <v>6</v>
      </c>
      <c r="C15" s="113" t="s">
        <v>21</v>
      </c>
      <c r="D15" s="117" t="s">
        <v>61</v>
      </c>
      <c r="E15" s="7">
        <v>8</v>
      </c>
      <c r="F15" s="118" t="s">
        <v>58</v>
      </c>
      <c r="G15" s="111" t="s">
        <v>16</v>
      </c>
      <c r="H15" s="52">
        <f t="shared" si="0"/>
        <v>35317.507949999999</v>
      </c>
      <c r="I15" s="53">
        <f>3659452/1000</f>
        <v>3659.4520000000002</v>
      </c>
      <c r="J15" s="64">
        <f>7997644.05/1000</f>
        <v>7997.6440499999999</v>
      </c>
      <c r="K15" s="70">
        <f>23660411.9/1000</f>
        <v>23660.411899999999</v>
      </c>
      <c r="L15" s="55">
        <v>0</v>
      </c>
      <c r="M15" s="54">
        <v>0</v>
      </c>
      <c r="N15" s="56">
        <v>0</v>
      </c>
    </row>
    <row r="16" spans="2:14" ht="22.8" x14ac:dyDescent="0.25">
      <c r="B16" s="107">
        <v>7</v>
      </c>
      <c r="C16" s="109" t="s">
        <v>21</v>
      </c>
      <c r="D16" s="113" t="s">
        <v>61</v>
      </c>
      <c r="E16" s="7">
        <v>7</v>
      </c>
      <c r="F16" s="81" t="s">
        <v>59</v>
      </c>
      <c r="G16" s="111" t="s">
        <v>16</v>
      </c>
      <c r="H16" s="41">
        <f t="shared" si="0"/>
        <v>32418.673170000002</v>
      </c>
      <c r="I16" s="42">
        <f>3540452/1000</f>
        <v>3540.4520000000002</v>
      </c>
      <c r="J16" s="65">
        <f>7997644.05/1000</f>
        <v>7997.6440499999999</v>
      </c>
      <c r="K16" s="67">
        <f>20880577.12/1000</f>
        <v>20880.577120000002</v>
      </c>
      <c r="L16" s="44">
        <v>0</v>
      </c>
      <c r="M16" s="44">
        <v>0</v>
      </c>
      <c r="N16" s="44">
        <v>0</v>
      </c>
    </row>
    <row r="17" spans="2:14" ht="35.4" customHeight="1" x14ac:dyDescent="0.25">
      <c r="B17" s="112">
        <v>8</v>
      </c>
      <c r="C17" s="113" t="s">
        <v>21</v>
      </c>
      <c r="D17" s="113" t="s">
        <v>74</v>
      </c>
      <c r="E17" s="7">
        <v>6</v>
      </c>
      <c r="F17" s="81" t="s">
        <v>60</v>
      </c>
      <c r="G17" s="111" t="s">
        <v>16</v>
      </c>
      <c r="H17" s="41">
        <f t="shared" si="0"/>
        <v>10921.79844</v>
      </c>
      <c r="I17" s="42">
        <f>2251005.85/1000</f>
        <v>2251.00585</v>
      </c>
      <c r="J17" s="65">
        <f>3492737.06/1000</f>
        <v>3492.7370599999999</v>
      </c>
      <c r="K17" s="67">
        <f>5178055.53/1000</f>
        <v>5178.0555300000005</v>
      </c>
      <c r="L17" s="44">
        <v>0</v>
      </c>
      <c r="M17" s="44">
        <v>0</v>
      </c>
      <c r="N17" s="44">
        <v>0</v>
      </c>
    </row>
    <row r="18" spans="2:14" ht="27" customHeight="1" x14ac:dyDescent="0.25">
      <c r="B18" s="114">
        <v>9</v>
      </c>
      <c r="C18" s="113" t="s">
        <v>65</v>
      </c>
      <c r="D18" s="113" t="s">
        <v>62</v>
      </c>
      <c r="E18" s="7">
        <v>9</v>
      </c>
      <c r="F18" s="119" t="s">
        <v>49</v>
      </c>
      <c r="G18" s="111" t="s">
        <v>16</v>
      </c>
      <c r="H18" s="58">
        <f t="shared" si="0"/>
        <v>2966.0823099999998</v>
      </c>
      <c r="I18" s="34">
        <f>1671082.31/1000</f>
        <v>1671.08231</v>
      </c>
      <c r="J18" s="66">
        <f>450000/1000</f>
        <v>450</v>
      </c>
      <c r="K18" s="68">
        <f>845000/1000</f>
        <v>845</v>
      </c>
      <c r="L18" s="46">
        <v>0</v>
      </c>
      <c r="M18" s="39">
        <v>0</v>
      </c>
      <c r="N18" s="46">
        <v>0</v>
      </c>
    </row>
    <row r="19" spans="2:14" ht="60.6" customHeight="1" x14ac:dyDescent="0.25">
      <c r="B19" s="107">
        <v>10</v>
      </c>
      <c r="C19" s="121" t="s">
        <v>66</v>
      </c>
      <c r="D19" s="113" t="s">
        <v>18</v>
      </c>
      <c r="E19" s="7" t="s">
        <v>55</v>
      </c>
      <c r="F19" s="120" t="s">
        <v>19</v>
      </c>
      <c r="G19" s="111" t="s">
        <v>16</v>
      </c>
      <c r="H19" s="41">
        <f t="shared" si="0"/>
        <v>20235.152999999998</v>
      </c>
      <c r="I19" s="59">
        <f>2432910/1000</f>
        <v>2432.91</v>
      </c>
      <c r="J19" s="63">
        <f>11815838/1000</f>
        <v>11815.838</v>
      </c>
      <c r="K19" s="71">
        <f>5986405/1000</f>
        <v>5986.4049999999997</v>
      </c>
      <c r="L19" s="51">
        <v>0</v>
      </c>
      <c r="M19" s="60">
        <v>0</v>
      </c>
      <c r="N19" s="51">
        <v>0</v>
      </c>
    </row>
    <row r="20" spans="2:14" ht="13.2" x14ac:dyDescent="0.25">
      <c r="B20" s="7"/>
      <c r="C20" s="8"/>
      <c r="D20" s="61"/>
      <c r="E20" s="9"/>
      <c r="F20" s="7"/>
      <c r="G20" s="94"/>
      <c r="H20" s="10"/>
      <c r="I20" s="11"/>
      <c r="J20" s="12"/>
      <c r="K20" s="13"/>
      <c r="L20" s="13"/>
      <c r="M20" s="13"/>
      <c r="N20" s="13"/>
    </row>
    <row r="21" spans="2:14" ht="13.8" x14ac:dyDescent="0.3">
      <c r="B21" s="127" t="s">
        <v>22</v>
      </c>
      <c r="C21" s="127"/>
      <c r="D21" s="127"/>
      <c r="E21" s="127"/>
      <c r="F21" s="127"/>
      <c r="G21" s="127"/>
      <c r="H21" s="17">
        <f>H10+H11+H12+H13+H14+H15+H16+H17+H18+H19</f>
        <v>196255.51486999998</v>
      </c>
      <c r="I21" s="18"/>
      <c r="J21" s="18"/>
      <c r="K21" s="18"/>
      <c r="L21" s="18"/>
      <c r="M21" s="18"/>
      <c r="N21" s="18"/>
    </row>
    <row r="22" spans="2:14" ht="13.8" x14ac:dyDescent="0.3">
      <c r="B22" s="127" t="s">
        <v>23</v>
      </c>
      <c r="C22" s="127"/>
      <c r="D22" s="127"/>
      <c r="E22" s="127"/>
      <c r="F22" s="127"/>
      <c r="G22" s="127"/>
      <c r="H22" s="17">
        <f>H21+846951.59</f>
        <v>1043207.1048699999</v>
      </c>
      <c r="I22" s="18"/>
      <c r="J22" s="18"/>
      <c r="K22" s="18"/>
      <c r="L22" s="18"/>
      <c r="M22" s="18"/>
      <c r="N22" s="18"/>
    </row>
    <row r="23" spans="2:14" ht="13.2" x14ac:dyDescent="0.25">
      <c r="H23" s="77">
        <v>846951.59</v>
      </c>
    </row>
    <row r="24" spans="2:14" ht="13.2" x14ac:dyDescent="0.25">
      <c r="H24" s="20"/>
    </row>
    <row r="25" spans="2:14" ht="13.2" x14ac:dyDescent="0.25">
      <c r="B25" s="128" t="s">
        <v>24</v>
      </c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</row>
  </sheetData>
  <mergeCells count="14">
    <mergeCell ref="B9:N9"/>
    <mergeCell ref="B21:G21"/>
    <mergeCell ref="B22:G22"/>
    <mergeCell ref="B25:N25"/>
    <mergeCell ref="M1:N4"/>
    <mergeCell ref="B5:N5"/>
    <mergeCell ref="B6:B7"/>
    <mergeCell ref="C6:C7"/>
    <mergeCell ref="D6:D7"/>
    <mergeCell ref="E6:E7"/>
    <mergeCell ref="F6:F7"/>
    <mergeCell ref="G6:G7"/>
    <mergeCell ref="H6:H7"/>
    <mergeCell ref="I6:N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topLeftCell="A4" workbookViewId="0">
      <selection activeCell="H12" sqref="H12:K12"/>
    </sheetView>
  </sheetViews>
  <sheetFormatPr defaultColWidth="9.109375" defaultRowHeight="13.2" x14ac:dyDescent="0.25"/>
  <cols>
    <col min="1" max="1" width="9.109375" style="4"/>
    <col min="2" max="2" width="10" style="4" customWidth="1"/>
    <col min="3" max="3" width="26.5546875" style="4" customWidth="1"/>
    <col min="4" max="6" width="14.33203125" style="4" customWidth="1"/>
    <col min="7" max="7" width="13.44140625" style="4" customWidth="1"/>
    <col min="8" max="8" width="16.5546875" style="4" customWidth="1"/>
    <col min="9" max="10" width="14.33203125" style="4" customWidth="1"/>
    <col min="11" max="13" width="24.109375" style="4" customWidth="1"/>
    <col min="14" max="257" width="9.109375" style="4"/>
    <col min="258" max="262" width="14.33203125" style="4" customWidth="1"/>
    <col min="263" max="263" width="13.44140625" style="4" customWidth="1"/>
    <col min="264" max="264" width="8.5546875" style="4" customWidth="1"/>
    <col min="265" max="266" width="14.33203125" style="4" customWidth="1"/>
    <col min="267" max="269" width="24.109375" style="4" customWidth="1"/>
    <col min="270" max="513" width="9.109375" style="4"/>
    <col min="514" max="518" width="14.33203125" style="4" customWidth="1"/>
    <col min="519" max="519" width="13.44140625" style="4" customWidth="1"/>
    <col min="520" max="520" width="8.5546875" style="4" customWidth="1"/>
    <col min="521" max="522" width="14.33203125" style="4" customWidth="1"/>
    <col min="523" max="525" width="24.109375" style="4" customWidth="1"/>
    <col min="526" max="769" width="9.109375" style="4"/>
    <col min="770" max="774" width="14.33203125" style="4" customWidth="1"/>
    <col min="775" max="775" width="13.44140625" style="4" customWidth="1"/>
    <col min="776" max="776" width="8.5546875" style="4" customWidth="1"/>
    <col min="777" max="778" width="14.33203125" style="4" customWidth="1"/>
    <col min="779" max="781" width="24.109375" style="4" customWidth="1"/>
    <col min="782" max="1025" width="9.109375" style="4"/>
    <col min="1026" max="1030" width="14.33203125" style="4" customWidth="1"/>
    <col min="1031" max="1031" width="13.44140625" style="4" customWidth="1"/>
    <col min="1032" max="1032" width="8.5546875" style="4" customWidth="1"/>
    <col min="1033" max="1034" width="14.33203125" style="4" customWidth="1"/>
    <col min="1035" max="1037" width="24.109375" style="4" customWidth="1"/>
    <col min="1038" max="1281" width="9.109375" style="4"/>
    <col min="1282" max="1286" width="14.33203125" style="4" customWidth="1"/>
    <col min="1287" max="1287" width="13.44140625" style="4" customWidth="1"/>
    <col min="1288" max="1288" width="8.5546875" style="4" customWidth="1"/>
    <col min="1289" max="1290" width="14.33203125" style="4" customWidth="1"/>
    <col min="1291" max="1293" width="24.109375" style="4" customWidth="1"/>
    <col min="1294" max="1537" width="9.109375" style="4"/>
    <col min="1538" max="1542" width="14.33203125" style="4" customWidth="1"/>
    <col min="1543" max="1543" width="13.44140625" style="4" customWidth="1"/>
    <col min="1544" max="1544" width="8.5546875" style="4" customWidth="1"/>
    <col min="1545" max="1546" width="14.33203125" style="4" customWidth="1"/>
    <col min="1547" max="1549" width="24.109375" style="4" customWidth="1"/>
    <col min="1550" max="1793" width="9.109375" style="4"/>
    <col min="1794" max="1798" width="14.33203125" style="4" customWidth="1"/>
    <col min="1799" max="1799" width="13.44140625" style="4" customWidth="1"/>
    <col min="1800" max="1800" width="8.5546875" style="4" customWidth="1"/>
    <col min="1801" max="1802" width="14.33203125" style="4" customWidth="1"/>
    <col min="1803" max="1805" width="24.109375" style="4" customWidth="1"/>
    <col min="1806" max="2049" width="9.109375" style="4"/>
    <col min="2050" max="2054" width="14.33203125" style="4" customWidth="1"/>
    <col min="2055" max="2055" width="13.44140625" style="4" customWidth="1"/>
    <col min="2056" max="2056" width="8.5546875" style="4" customWidth="1"/>
    <col min="2057" max="2058" width="14.33203125" style="4" customWidth="1"/>
    <col min="2059" max="2061" width="24.109375" style="4" customWidth="1"/>
    <col min="2062" max="2305" width="9.109375" style="4"/>
    <col min="2306" max="2310" width="14.33203125" style="4" customWidth="1"/>
    <col min="2311" max="2311" width="13.44140625" style="4" customWidth="1"/>
    <col min="2312" max="2312" width="8.5546875" style="4" customWidth="1"/>
    <col min="2313" max="2314" width="14.33203125" style="4" customWidth="1"/>
    <col min="2315" max="2317" width="24.109375" style="4" customWidth="1"/>
    <col min="2318" max="2561" width="9.109375" style="4"/>
    <col min="2562" max="2566" width="14.33203125" style="4" customWidth="1"/>
    <col min="2567" max="2567" width="13.44140625" style="4" customWidth="1"/>
    <col min="2568" max="2568" width="8.5546875" style="4" customWidth="1"/>
    <col min="2569" max="2570" width="14.33203125" style="4" customWidth="1"/>
    <col min="2571" max="2573" width="24.109375" style="4" customWidth="1"/>
    <col min="2574" max="2817" width="9.109375" style="4"/>
    <col min="2818" max="2822" width="14.33203125" style="4" customWidth="1"/>
    <col min="2823" max="2823" width="13.44140625" style="4" customWidth="1"/>
    <col min="2824" max="2824" width="8.5546875" style="4" customWidth="1"/>
    <col min="2825" max="2826" width="14.33203125" style="4" customWidth="1"/>
    <col min="2827" max="2829" width="24.109375" style="4" customWidth="1"/>
    <col min="2830" max="3073" width="9.109375" style="4"/>
    <col min="3074" max="3078" width="14.33203125" style="4" customWidth="1"/>
    <col min="3079" max="3079" width="13.44140625" style="4" customWidth="1"/>
    <col min="3080" max="3080" width="8.5546875" style="4" customWidth="1"/>
    <col min="3081" max="3082" width="14.33203125" style="4" customWidth="1"/>
    <col min="3083" max="3085" width="24.109375" style="4" customWidth="1"/>
    <col min="3086" max="3329" width="9.109375" style="4"/>
    <col min="3330" max="3334" width="14.33203125" style="4" customWidth="1"/>
    <col min="3335" max="3335" width="13.44140625" style="4" customWidth="1"/>
    <col min="3336" max="3336" width="8.5546875" style="4" customWidth="1"/>
    <col min="3337" max="3338" width="14.33203125" style="4" customWidth="1"/>
    <col min="3339" max="3341" width="24.109375" style="4" customWidth="1"/>
    <col min="3342" max="3585" width="9.109375" style="4"/>
    <col min="3586" max="3590" width="14.33203125" style="4" customWidth="1"/>
    <col min="3591" max="3591" width="13.44140625" style="4" customWidth="1"/>
    <col min="3592" max="3592" width="8.5546875" style="4" customWidth="1"/>
    <col min="3593" max="3594" width="14.33203125" style="4" customWidth="1"/>
    <col min="3595" max="3597" width="24.109375" style="4" customWidth="1"/>
    <col min="3598" max="3841" width="9.109375" style="4"/>
    <col min="3842" max="3846" width="14.33203125" style="4" customWidth="1"/>
    <col min="3847" max="3847" width="13.44140625" style="4" customWidth="1"/>
    <col min="3848" max="3848" width="8.5546875" style="4" customWidth="1"/>
    <col min="3849" max="3850" width="14.33203125" style="4" customWidth="1"/>
    <col min="3851" max="3853" width="24.109375" style="4" customWidth="1"/>
    <col min="3854" max="4097" width="9.109375" style="4"/>
    <col min="4098" max="4102" width="14.33203125" style="4" customWidth="1"/>
    <col min="4103" max="4103" width="13.44140625" style="4" customWidth="1"/>
    <col min="4104" max="4104" width="8.5546875" style="4" customWidth="1"/>
    <col min="4105" max="4106" width="14.33203125" style="4" customWidth="1"/>
    <col min="4107" max="4109" width="24.109375" style="4" customWidth="1"/>
    <col min="4110" max="4353" width="9.109375" style="4"/>
    <col min="4354" max="4358" width="14.33203125" style="4" customWidth="1"/>
    <col min="4359" max="4359" width="13.44140625" style="4" customWidth="1"/>
    <col min="4360" max="4360" width="8.5546875" style="4" customWidth="1"/>
    <col min="4361" max="4362" width="14.33203125" style="4" customWidth="1"/>
    <col min="4363" max="4365" width="24.109375" style="4" customWidth="1"/>
    <col min="4366" max="4609" width="9.109375" style="4"/>
    <col min="4610" max="4614" width="14.33203125" style="4" customWidth="1"/>
    <col min="4615" max="4615" width="13.44140625" style="4" customWidth="1"/>
    <col min="4616" max="4616" width="8.5546875" style="4" customWidth="1"/>
    <col min="4617" max="4618" width="14.33203125" style="4" customWidth="1"/>
    <col min="4619" max="4621" width="24.109375" style="4" customWidth="1"/>
    <col min="4622" max="4865" width="9.109375" style="4"/>
    <col min="4866" max="4870" width="14.33203125" style="4" customWidth="1"/>
    <col min="4871" max="4871" width="13.44140625" style="4" customWidth="1"/>
    <col min="4872" max="4872" width="8.5546875" style="4" customWidth="1"/>
    <col min="4873" max="4874" width="14.33203125" style="4" customWidth="1"/>
    <col min="4875" max="4877" width="24.109375" style="4" customWidth="1"/>
    <col min="4878" max="5121" width="9.109375" style="4"/>
    <col min="5122" max="5126" width="14.33203125" style="4" customWidth="1"/>
    <col min="5127" max="5127" width="13.44140625" style="4" customWidth="1"/>
    <col min="5128" max="5128" width="8.5546875" style="4" customWidth="1"/>
    <col min="5129" max="5130" width="14.33203125" style="4" customWidth="1"/>
    <col min="5131" max="5133" width="24.109375" style="4" customWidth="1"/>
    <col min="5134" max="5377" width="9.109375" style="4"/>
    <col min="5378" max="5382" width="14.33203125" style="4" customWidth="1"/>
    <col min="5383" max="5383" width="13.44140625" style="4" customWidth="1"/>
    <col min="5384" max="5384" width="8.5546875" style="4" customWidth="1"/>
    <col min="5385" max="5386" width="14.33203125" style="4" customWidth="1"/>
    <col min="5387" max="5389" width="24.109375" style="4" customWidth="1"/>
    <col min="5390" max="5633" width="9.109375" style="4"/>
    <col min="5634" max="5638" width="14.33203125" style="4" customWidth="1"/>
    <col min="5639" max="5639" width="13.44140625" style="4" customWidth="1"/>
    <col min="5640" max="5640" width="8.5546875" style="4" customWidth="1"/>
    <col min="5641" max="5642" width="14.33203125" style="4" customWidth="1"/>
    <col min="5643" max="5645" width="24.109375" style="4" customWidth="1"/>
    <col min="5646" max="5889" width="9.109375" style="4"/>
    <col min="5890" max="5894" width="14.33203125" style="4" customWidth="1"/>
    <col min="5895" max="5895" width="13.44140625" style="4" customWidth="1"/>
    <col min="5896" max="5896" width="8.5546875" style="4" customWidth="1"/>
    <col min="5897" max="5898" width="14.33203125" style="4" customWidth="1"/>
    <col min="5899" max="5901" width="24.109375" style="4" customWidth="1"/>
    <col min="5902" max="6145" width="9.109375" style="4"/>
    <col min="6146" max="6150" width="14.33203125" style="4" customWidth="1"/>
    <col min="6151" max="6151" width="13.44140625" style="4" customWidth="1"/>
    <col min="6152" max="6152" width="8.5546875" style="4" customWidth="1"/>
    <col min="6153" max="6154" width="14.33203125" style="4" customWidth="1"/>
    <col min="6155" max="6157" width="24.109375" style="4" customWidth="1"/>
    <col min="6158" max="6401" width="9.109375" style="4"/>
    <col min="6402" max="6406" width="14.33203125" style="4" customWidth="1"/>
    <col min="6407" max="6407" width="13.44140625" style="4" customWidth="1"/>
    <col min="6408" max="6408" width="8.5546875" style="4" customWidth="1"/>
    <col min="6409" max="6410" width="14.33203125" style="4" customWidth="1"/>
    <col min="6411" max="6413" width="24.109375" style="4" customWidth="1"/>
    <col min="6414" max="6657" width="9.109375" style="4"/>
    <col min="6658" max="6662" width="14.33203125" style="4" customWidth="1"/>
    <col min="6663" max="6663" width="13.44140625" style="4" customWidth="1"/>
    <col min="6664" max="6664" width="8.5546875" style="4" customWidth="1"/>
    <col min="6665" max="6666" width="14.33203125" style="4" customWidth="1"/>
    <col min="6667" max="6669" width="24.109375" style="4" customWidth="1"/>
    <col min="6670" max="6913" width="9.109375" style="4"/>
    <col min="6914" max="6918" width="14.33203125" style="4" customWidth="1"/>
    <col min="6919" max="6919" width="13.44140625" style="4" customWidth="1"/>
    <col min="6920" max="6920" width="8.5546875" style="4" customWidth="1"/>
    <col min="6921" max="6922" width="14.33203125" style="4" customWidth="1"/>
    <col min="6923" max="6925" width="24.109375" style="4" customWidth="1"/>
    <col min="6926" max="7169" width="9.109375" style="4"/>
    <col min="7170" max="7174" width="14.33203125" style="4" customWidth="1"/>
    <col min="7175" max="7175" width="13.44140625" style="4" customWidth="1"/>
    <col min="7176" max="7176" width="8.5546875" style="4" customWidth="1"/>
    <col min="7177" max="7178" width="14.33203125" style="4" customWidth="1"/>
    <col min="7179" max="7181" width="24.109375" style="4" customWidth="1"/>
    <col min="7182" max="7425" width="9.109375" style="4"/>
    <col min="7426" max="7430" width="14.33203125" style="4" customWidth="1"/>
    <col min="7431" max="7431" width="13.44140625" style="4" customWidth="1"/>
    <col min="7432" max="7432" width="8.5546875" style="4" customWidth="1"/>
    <col min="7433" max="7434" width="14.33203125" style="4" customWidth="1"/>
    <col min="7435" max="7437" width="24.109375" style="4" customWidth="1"/>
    <col min="7438" max="7681" width="9.109375" style="4"/>
    <col min="7682" max="7686" width="14.33203125" style="4" customWidth="1"/>
    <col min="7687" max="7687" width="13.44140625" style="4" customWidth="1"/>
    <col min="7688" max="7688" width="8.5546875" style="4" customWidth="1"/>
    <col min="7689" max="7690" width="14.33203125" style="4" customWidth="1"/>
    <col min="7691" max="7693" width="24.109375" style="4" customWidth="1"/>
    <col min="7694" max="7937" width="9.109375" style="4"/>
    <col min="7938" max="7942" width="14.33203125" style="4" customWidth="1"/>
    <col min="7943" max="7943" width="13.44140625" style="4" customWidth="1"/>
    <col min="7944" max="7944" width="8.5546875" style="4" customWidth="1"/>
    <col min="7945" max="7946" width="14.33203125" style="4" customWidth="1"/>
    <col min="7947" max="7949" width="24.109375" style="4" customWidth="1"/>
    <col min="7950" max="8193" width="9.109375" style="4"/>
    <col min="8194" max="8198" width="14.33203125" style="4" customWidth="1"/>
    <col min="8199" max="8199" width="13.44140625" style="4" customWidth="1"/>
    <col min="8200" max="8200" width="8.5546875" style="4" customWidth="1"/>
    <col min="8201" max="8202" width="14.33203125" style="4" customWidth="1"/>
    <col min="8203" max="8205" width="24.109375" style="4" customWidth="1"/>
    <col min="8206" max="8449" width="9.109375" style="4"/>
    <col min="8450" max="8454" width="14.33203125" style="4" customWidth="1"/>
    <col min="8455" max="8455" width="13.44140625" style="4" customWidth="1"/>
    <col min="8456" max="8456" width="8.5546875" style="4" customWidth="1"/>
    <col min="8457" max="8458" width="14.33203125" style="4" customWidth="1"/>
    <col min="8459" max="8461" width="24.109375" style="4" customWidth="1"/>
    <col min="8462" max="8705" width="9.109375" style="4"/>
    <col min="8706" max="8710" width="14.33203125" style="4" customWidth="1"/>
    <col min="8711" max="8711" width="13.44140625" style="4" customWidth="1"/>
    <col min="8712" max="8712" width="8.5546875" style="4" customWidth="1"/>
    <col min="8713" max="8714" width="14.33203125" style="4" customWidth="1"/>
    <col min="8715" max="8717" width="24.109375" style="4" customWidth="1"/>
    <col min="8718" max="8961" width="9.109375" style="4"/>
    <col min="8962" max="8966" width="14.33203125" style="4" customWidth="1"/>
    <col min="8967" max="8967" width="13.44140625" style="4" customWidth="1"/>
    <col min="8968" max="8968" width="8.5546875" style="4" customWidth="1"/>
    <col min="8969" max="8970" width="14.33203125" style="4" customWidth="1"/>
    <col min="8971" max="8973" width="24.109375" style="4" customWidth="1"/>
    <col min="8974" max="9217" width="9.109375" style="4"/>
    <col min="9218" max="9222" width="14.33203125" style="4" customWidth="1"/>
    <col min="9223" max="9223" width="13.44140625" style="4" customWidth="1"/>
    <col min="9224" max="9224" width="8.5546875" style="4" customWidth="1"/>
    <col min="9225" max="9226" width="14.33203125" style="4" customWidth="1"/>
    <col min="9227" max="9229" width="24.109375" style="4" customWidth="1"/>
    <col min="9230" max="9473" width="9.109375" style="4"/>
    <col min="9474" max="9478" width="14.33203125" style="4" customWidth="1"/>
    <col min="9479" max="9479" width="13.44140625" style="4" customWidth="1"/>
    <col min="9480" max="9480" width="8.5546875" style="4" customWidth="1"/>
    <col min="9481" max="9482" width="14.33203125" style="4" customWidth="1"/>
    <col min="9483" max="9485" width="24.109375" style="4" customWidth="1"/>
    <col min="9486" max="9729" width="9.109375" style="4"/>
    <col min="9730" max="9734" width="14.33203125" style="4" customWidth="1"/>
    <col min="9735" max="9735" width="13.44140625" style="4" customWidth="1"/>
    <col min="9736" max="9736" width="8.5546875" style="4" customWidth="1"/>
    <col min="9737" max="9738" width="14.33203125" style="4" customWidth="1"/>
    <col min="9739" max="9741" width="24.109375" style="4" customWidth="1"/>
    <col min="9742" max="9985" width="9.109375" style="4"/>
    <col min="9986" max="9990" width="14.33203125" style="4" customWidth="1"/>
    <col min="9991" max="9991" width="13.44140625" style="4" customWidth="1"/>
    <col min="9992" max="9992" width="8.5546875" style="4" customWidth="1"/>
    <col min="9993" max="9994" width="14.33203125" style="4" customWidth="1"/>
    <col min="9995" max="9997" width="24.109375" style="4" customWidth="1"/>
    <col min="9998" max="10241" width="9.109375" style="4"/>
    <col min="10242" max="10246" width="14.33203125" style="4" customWidth="1"/>
    <col min="10247" max="10247" width="13.44140625" style="4" customWidth="1"/>
    <col min="10248" max="10248" width="8.5546875" style="4" customWidth="1"/>
    <col min="10249" max="10250" width="14.33203125" style="4" customWidth="1"/>
    <col min="10251" max="10253" width="24.109375" style="4" customWidth="1"/>
    <col min="10254" max="10497" width="9.109375" style="4"/>
    <col min="10498" max="10502" width="14.33203125" style="4" customWidth="1"/>
    <col min="10503" max="10503" width="13.44140625" style="4" customWidth="1"/>
    <col min="10504" max="10504" width="8.5546875" style="4" customWidth="1"/>
    <col min="10505" max="10506" width="14.33203125" style="4" customWidth="1"/>
    <col min="10507" max="10509" width="24.109375" style="4" customWidth="1"/>
    <col min="10510" max="10753" width="9.109375" style="4"/>
    <col min="10754" max="10758" width="14.33203125" style="4" customWidth="1"/>
    <col min="10759" max="10759" width="13.44140625" style="4" customWidth="1"/>
    <col min="10760" max="10760" width="8.5546875" style="4" customWidth="1"/>
    <col min="10761" max="10762" width="14.33203125" style="4" customWidth="1"/>
    <col min="10763" max="10765" width="24.109375" style="4" customWidth="1"/>
    <col min="10766" max="11009" width="9.109375" style="4"/>
    <col min="11010" max="11014" width="14.33203125" style="4" customWidth="1"/>
    <col min="11015" max="11015" width="13.44140625" style="4" customWidth="1"/>
    <col min="11016" max="11016" width="8.5546875" style="4" customWidth="1"/>
    <col min="11017" max="11018" width="14.33203125" style="4" customWidth="1"/>
    <col min="11019" max="11021" width="24.109375" style="4" customWidth="1"/>
    <col min="11022" max="11265" width="9.109375" style="4"/>
    <col min="11266" max="11270" width="14.33203125" style="4" customWidth="1"/>
    <col min="11271" max="11271" width="13.44140625" style="4" customWidth="1"/>
    <col min="11272" max="11272" width="8.5546875" style="4" customWidth="1"/>
    <col min="11273" max="11274" width="14.33203125" style="4" customWidth="1"/>
    <col min="11275" max="11277" width="24.109375" style="4" customWidth="1"/>
    <col min="11278" max="11521" width="9.109375" style="4"/>
    <col min="11522" max="11526" width="14.33203125" style="4" customWidth="1"/>
    <col min="11527" max="11527" width="13.44140625" style="4" customWidth="1"/>
    <col min="11528" max="11528" width="8.5546875" style="4" customWidth="1"/>
    <col min="11529" max="11530" width="14.33203125" style="4" customWidth="1"/>
    <col min="11531" max="11533" width="24.109375" style="4" customWidth="1"/>
    <col min="11534" max="11777" width="9.109375" style="4"/>
    <col min="11778" max="11782" width="14.33203125" style="4" customWidth="1"/>
    <col min="11783" max="11783" width="13.44140625" style="4" customWidth="1"/>
    <col min="11784" max="11784" width="8.5546875" style="4" customWidth="1"/>
    <col min="11785" max="11786" width="14.33203125" style="4" customWidth="1"/>
    <col min="11787" max="11789" width="24.109375" style="4" customWidth="1"/>
    <col min="11790" max="12033" width="9.109375" style="4"/>
    <col min="12034" max="12038" width="14.33203125" style="4" customWidth="1"/>
    <col min="12039" max="12039" width="13.44140625" style="4" customWidth="1"/>
    <col min="12040" max="12040" width="8.5546875" style="4" customWidth="1"/>
    <col min="12041" max="12042" width="14.33203125" style="4" customWidth="1"/>
    <col min="12043" max="12045" width="24.109375" style="4" customWidth="1"/>
    <col min="12046" max="12289" width="9.109375" style="4"/>
    <col min="12290" max="12294" width="14.33203125" style="4" customWidth="1"/>
    <col min="12295" max="12295" width="13.44140625" style="4" customWidth="1"/>
    <col min="12296" max="12296" width="8.5546875" style="4" customWidth="1"/>
    <col min="12297" max="12298" width="14.33203125" style="4" customWidth="1"/>
    <col min="12299" max="12301" width="24.109375" style="4" customWidth="1"/>
    <col min="12302" max="12545" width="9.109375" style="4"/>
    <col min="12546" max="12550" width="14.33203125" style="4" customWidth="1"/>
    <col min="12551" max="12551" width="13.44140625" style="4" customWidth="1"/>
    <col min="12552" max="12552" width="8.5546875" style="4" customWidth="1"/>
    <col min="12553" max="12554" width="14.33203125" style="4" customWidth="1"/>
    <col min="12555" max="12557" width="24.109375" style="4" customWidth="1"/>
    <col min="12558" max="12801" width="9.109375" style="4"/>
    <col min="12802" max="12806" width="14.33203125" style="4" customWidth="1"/>
    <col min="12807" max="12807" width="13.44140625" style="4" customWidth="1"/>
    <col min="12808" max="12808" width="8.5546875" style="4" customWidth="1"/>
    <col min="12809" max="12810" width="14.33203125" style="4" customWidth="1"/>
    <col min="12811" max="12813" width="24.109375" style="4" customWidth="1"/>
    <col min="12814" max="13057" width="9.109375" style="4"/>
    <col min="13058" max="13062" width="14.33203125" style="4" customWidth="1"/>
    <col min="13063" max="13063" width="13.44140625" style="4" customWidth="1"/>
    <col min="13064" max="13064" width="8.5546875" style="4" customWidth="1"/>
    <col min="13065" max="13066" width="14.33203125" style="4" customWidth="1"/>
    <col min="13067" max="13069" width="24.109375" style="4" customWidth="1"/>
    <col min="13070" max="13313" width="9.109375" style="4"/>
    <col min="13314" max="13318" width="14.33203125" style="4" customWidth="1"/>
    <col min="13319" max="13319" width="13.44140625" style="4" customWidth="1"/>
    <col min="13320" max="13320" width="8.5546875" style="4" customWidth="1"/>
    <col min="13321" max="13322" width="14.33203125" style="4" customWidth="1"/>
    <col min="13323" max="13325" width="24.109375" style="4" customWidth="1"/>
    <col min="13326" max="13569" width="9.109375" style="4"/>
    <col min="13570" max="13574" width="14.33203125" style="4" customWidth="1"/>
    <col min="13575" max="13575" width="13.44140625" style="4" customWidth="1"/>
    <col min="13576" max="13576" width="8.5546875" style="4" customWidth="1"/>
    <col min="13577" max="13578" width="14.33203125" style="4" customWidth="1"/>
    <col min="13579" max="13581" width="24.109375" style="4" customWidth="1"/>
    <col min="13582" max="13825" width="9.109375" style="4"/>
    <col min="13826" max="13830" width="14.33203125" style="4" customWidth="1"/>
    <col min="13831" max="13831" width="13.44140625" style="4" customWidth="1"/>
    <col min="13832" max="13832" width="8.5546875" style="4" customWidth="1"/>
    <col min="13833" max="13834" width="14.33203125" style="4" customWidth="1"/>
    <col min="13835" max="13837" width="24.109375" style="4" customWidth="1"/>
    <col min="13838" max="14081" width="9.109375" style="4"/>
    <col min="14082" max="14086" width="14.33203125" style="4" customWidth="1"/>
    <col min="14087" max="14087" width="13.44140625" style="4" customWidth="1"/>
    <col min="14088" max="14088" width="8.5546875" style="4" customWidth="1"/>
    <col min="14089" max="14090" width="14.33203125" style="4" customWidth="1"/>
    <col min="14091" max="14093" width="24.109375" style="4" customWidth="1"/>
    <col min="14094" max="14337" width="9.109375" style="4"/>
    <col min="14338" max="14342" width="14.33203125" style="4" customWidth="1"/>
    <col min="14343" max="14343" width="13.44140625" style="4" customWidth="1"/>
    <col min="14344" max="14344" width="8.5546875" style="4" customWidth="1"/>
    <col min="14345" max="14346" width="14.33203125" style="4" customWidth="1"/>
    <col min="14347" max="14349" width="24.109375" style="4" customWidth="1"/>
    <col min="14350" max="14593" width="9.109375" style="4"/>
    <col min="14594" max="14598" width="14.33203125" style="4" customWidth="1"/>
    <col min="14599" max="14599" width="13.44140625" style="4" customWidth="1"/>
    <col min="14600" max="14600" width="8.5546875" style="4" customWidth="1"/>
    <col min="14601" max="14602" width="14.33203125" style="4" customWidth="1"/>
    <col min="14603" max="14605" width="24.109375" style="4" customWidth="1"/>
    <col min="14606" max="14849" width="9.109375" style="4"/>
    <col min="14850" max="14854" width="14.33203125" style="4" customWidth="1"/>
    <col min="14855" max="14855" width="13.44140625" style="4" customWidth="1"/>
    <col min="14856" max="14856" width="8.5546875" style="4" customWidth="1"/>
    <col min="14857" max="14858" width="14.33203125" style="4" customWidth="1"/>
    <col min="14859" max="14861" width="24.109375" style="4" customWidth="1"/>
    <col min="14862" max="15105" width="9.109375" style="4"/>
    <col min="15106" max="15110" width="14.33203125" style="4" customWidth="1"/>
    <col min="15111" max="15111" width="13.44140625" style="4" customWidth="1"/>
    <col min="15112" max="15112" width="8.5546875" style="4" customWidth="1"/>
    <col min="15113" max="15114" width="14.33203125" style="4" customWidth="1"/>
    <col min="15115" max="15117" width="24.109375" style="4" customWidth="1"/>
    <col min="15118" max="15361" width="9.109375" style="4"/>
    <col min="15362" max="15366" width="14.33203125" style="4" customWidth="1"/>
    <col min="15367" max="15367" width="13.44140625" style="4" customWidth="1"/>
    <col min="15368" max="15368" width="8.5546875" style="4" customWidth="1"/>
    <col min="15369" max="15370" width="14.33203125" style="4" customWidth="1"/>
    <col min="15371" max="15373" width="24.109375" style="4" customWidth="1"/>
    <col min="15374" max="15617" width="9.109375" style="4"/>
    <col min="15618" max="15622" width="14.33203125" style="4" customWidth="1"/>
    <col min="15623" max="15623" width="13.44140625" style="4" customWidth="1"/>
    <col min="15624" max="15624" width="8.5546875" style="4" customWidth="1"/>
    <col min="15625" max="15626" width="14.33203125" style="4" customWidth="1"/>
    <col min="15627" max="15629" width="24.109375" style="4" customWidth="1"/>
    <col min="15630" max="15873" width="9.109375" style="4"/>
    <col min="15874" max="15878" width="14.33203125" style="4" customWidth="1"/>
    <col min="15879" max="15879" width="13.44140625" style="4" customWidth="1"/>
    <col min="15880" max="15880" width="8.5546875" style="4" customWidth="1"/>
    <col min="15881" max="15882" width="14.33203125" style="4" customWidth="1"/>
    <col min="15883" max="15885" width="24.109375" style="4" customWidth="1"/>
    <col min="15886" max="16129" width="9.109375" style="4"/>
    <col min="16130" max="16134" width="14.33203125" style="4" customWidth="1"/>
    <col min="16135" max="16135" width="13.44140625" style="4" customWidth="1"/>
    <col min="16136" max="16136" width="8.5546875" style="4" customWidth="1"/>
    <col min="16137" max="16138" width="14.33203125" style="4" customWidth="1"/>
    <col min="16139" max="16141" width="24.109375" style="4" customWidth="1"/>
    <col min="16142" max="16384" width="9.109375" style="4"/>
  </cols>
  <sheetData>
    <row r="1" spans="2:13" s="1" customFormat="1" x14ac:dyDescent="0.3">
      <c r="K1" s="129" t="s">
        <v>25</v>
      </c>
      <c r="L1" s="129"/>
      <c r="M1" s="130"/>
    </row>
    <row r="2" spans="2:13" s="1" customFormat="1" x14ac:dyDescent="0.3">
      <c r="K2" s="130"/>
      <c r="L2" s="130"/>
      <c r="M2" s="130"/>
    </row>
    <row r="3" spans="2:13" s="1" customFormat="1" x14ac:dyDescent="0.3">
      <c r="K3" s="130"/>
      <c r="L3" s="130"/>
      <c r="M3" s="130"/>
    </row>
    <row r="4" spans="2:13" s="1" customFormat="1" x14ac:dyDescent="0.3">
      <c r="K4" s="130"/>
      <c r="L4" s="130"/>
      <c r="M4" s="130"/>
    </row>
    <row r="5" spans="2:13" s="1" customFormat="1" x14ac:dyDescent="0.3">
      <c r="B5" s="131" t="s">
        <v>51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2:13" s="1" customFormat="1" x14ac:dyDescent="0.3"/>
    <row r="7" spans="2:13" s="1" customFormat="1" ht="13.8" x14ac:dyDescent="0.3">
      <c r="B7" s="132" t="s">
        <v>1</v>
      </c>
      <c r="C7" s="132" t="s">
        <v>26</v>
      </c>
      <c r="D7" s="139" t="s">
        <v>27</v>
      </c>
      <c r="E7" s="140"/>
      <c r="F7" s="132" t="s">
        <v>28</v>
      </c>
      <c r="G7" s="134" t="s">
        <v>6</v>
      </c>
      <c r="H7" s="134" t="s">
        <v>7</v>
      </c>
      <c r="I7" s="139" t="s">
        <v>8</v>
      </c>
      <c r="J7" s="141"/>
      <c r="K7" s="141"/>
      <c r="L7" s="141"/>
      <c r="M7" s="140"/>
    </row>
    <row r="8" spans="2:13" s="1" customFormat="1" ht="75.599999999999994" x14ac:dyDescent="0.3">
      <c r="B8" s="133"/>
      <c r="C8" s="133"/>
      <c r="D8" s="3" t="s">
        <v>29</v>
      </c>
      <c r="E8" s="3" t="s">
        <v>30</v>
      </c>
      <c r="F8" s="133"/>
      <c r="G8" s="135"/>
      <c r="H8" s="135"/>
      <c r="I8" s="3" t="s">
        <v>31</v>
      </c>
      <c r="J8" s="3" t="s">
        <v>11</v>
      </c>
      <c r="K8" s="3" t="s">
        <v>32</v>
      </c>
      <c r="L8" s="3" t="s">
        <v>33</v>
      </c>
      <c r="M8" s="3" t="s">
        <v>34</v>
      </c>
    </row>
    <row r="9" spans="2:13" ht="13.8" x14ac:dyDescent="0.3">
      <c r="B9" s="5">
        <v>1</v>
      </c>
      <c r="C9" s="5">
        <v>2</v>
      </c>
      <c r="D9" s="5">
        <v>3</v>
      </c>
      <c r="E9" s="5">
        <v>4</v>
      </c>
      <c r="F9" s="5">
        <v>5</v>
      </c>
      <c r="G9" s="5">
        <v>6</v>
      </c>
      <c r="H9" s="21">
        <v>7</v>
      </c>
      <c r="I9" s="5">
        <v>8</v>
      </c>
      <c r="J9" s="5">
        <v>9</v>
      </c>
      <c r="K9" s="5">
        <v>10</v>
      </c>
      <c r="L9" s="5">
        <v>11</v>
      </c>
      <c r="M9" s="5">
        <v>12</v>
      </c>
    </row>
    <row r="10" spans="2:13" ht="13.8" x14ac:dyDescent="0.25">
      <c r="B10" s="126" t="s">
        <v>15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</row>
    <row r="11" spans="2:13" ht="49.2" customHeight="1" x14ac:dyDescent="0.25">
      <c r="B11" s="122">
        <v>1</v>
      </c>
      <c r="C11" s="122" t="s">
        <v>106</v>
      </c>
      <c r="D11" s="122" t="s">
        <v>107</v>
      </c>
      <c r="E11" s="122" t="s">
        <v>109</v>
      </c>
      <c r="F11" s="122" t="s">
        <v>108</v>
      </c>
      <c r="G11" s="122" t="s">
        <v>16</v>
      </c>
      <c r="H11" s="122">
        <v>138</v>
      </c>
      <c r="I11" s="122"/>
      <c r="J11" s="122"/>
      <c r="K11" s="122">
        <v>138</v>
      </c>
      <c r="L11" s="122"/>
      <c r="M11" s="6"/>
    </row>
    <row r="12" spans="2:13" ht="45.6" x14ac:dyDescent="0.25">
      <c r="B12" s="123">
        <v>2</v>
      </c>
      <c r="C12" s="122" t="s">
        <v>110</v>
      </c>
      <c r="D12" s="123" t="s">
        <v>111</v>
      </c>
      <c r="E12" s="123" t="s">
        <v>112</v>
      </c>
      <c r="F12" s="122" t="s">
        <v>113</v>
      </c>
      <c r="G12" s="122" t="s">
        <v>16</v>
      </c>
      <c r="H12" s="124">
        <v>63801</v>
      </c>
      <c r="I12" s="125"/>
      <c r="J12" s="125">
        <f>75+625+49406+1</f>
        <v>50107</v>
      </c>
      <c r="K12" s="125">
        <f>1467+12227</f>
        <v>13694</v>
      </c>
      <c r="L12" s="123"/>
      <c r="M12" s="6"/>
    </row>
    <row r="13" spans="2:13" s="16" customFormat="1" ht="13.8" x14ac:dyDescent="0.25"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2:13" ht="13.8" x14ac:dyDescent="0.3">
      <c r="B14" s="127" t="s">
        <v>22</v>
      </c>
      <c r="C14" s="127"/>
      <c r="D14" s="127"/>
      <c r="E14" s="127"/>
      <c r="F14" s="127"/>
      <c r="G14" s="127"/>
      <c r="H14" s="18">
        <f>H11+H12</f>
        <v>63939</v>
      </c>
      <c r="I14" s="18"/>
      <c r="J14" s="18"/>
      <c r="K14" s="18"/>
      <c r="L14" s="18"/>
      <c r="M14" s="18"/>
    </row>
    <row r="15" spans="2:13" ht="13.8" x14ac:dyDescent="0.3">
      <c r="B15" s="127" t="s">
        <v>23</v>
      </c>
      <c r="C15" s="127"/>
      <c r="D15" s="127"/>
      <c r="E15" s="127"/>
      <c r="F15" s="127"/>
      <c r="G15" s="127"/>
      <c r="H15" s="18">
        <f>H14+H16</f>
        <v>74213.2</v>
      </c>
      <c r="I15" s="18"/>
      <c r="J15" s="18"/>
      <c r="K15" s="18"/>
      <c r="L15" s="18"/>
      <c r="M15" s="18"/>
    </row>
    <row r="16" spans="2:13" x14ac:dyDescent="0.25">
      <c r="H16" s="78">
        <v>10274.200000000001</v>
      </c>
    </row>
    <row r="18" spans="2:13" x14ac:dyDescent="0.25"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</row>
  </sheetData>
  <mergeCells count="13">
    <mergeCell ref="B10:M10"/>
    <mergeCell ref="B14:G14"/>
    <mergeCell ref="B15:G15"/>
    <mergeCell ref="B18:M18"/>
    <mergeCell ref="K1:M4"/>
    <mergeCell ref="B5:M5"/>
    <mergeCell ref="B7:B8"/>
    <mergeCell ref="C7:C8"/>
    <mergeCell ref="D7:E7"/>
    <mergeCell ref="F7:F8"/>
    <mergeCell ref="G7:G8"/>
    <mergeCell ref="H7:H8"/>
    <mergeCell ref="I7:M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topLeftCell="A34" workbookViewId="0">
      <selection activeCell="A43" sqref="A43"/>
    </sheetView>
  </sheetViews>
  <sheetFormatPr defaultRowHeight="13.2" x14ac:dyDescent="0.3"/>
  <cols>
    <col min="1" max="1" width="9.109375" style="28" customWidth="1"/>
    <col min="2" max="2" width="9.21875" style="1" customWidth="1"/>
    <col min="3" max="3" width="32.5546875" style="1" customWidth="1"/>
    <col min="4" max="4" width="23.33203125" style="1" customWidth="1"/>
    <col min="5" max="5" width="14.33203125" style="1" customWidth="1"/>
    <col min="6" max="6" width="21.109375" style="1" customWidth="1"/>
    <col min="7" max="7" width="15.33203125" style="1" customWidth="1"/>
    <col min="8" max="8" width="15.6640625" style="32" customWidth="1"/>
    <col min="9" max="9" width="21.88671875" style="1" customWidth="1"/>
    <col min="10" max="10" width="14.33203125" style="1" customWidth="1"/>
    <col min="11" max="11" width="12.109375" style="1" customWidth="1"/>
    <col min="12" max="12" width="19.33203125" style="1" customWidth="1"/>
    <col min="13" max="256" width="8.88671875" style="1"/>
    <col min="257" max="257" width="9.109375" style="1" customWidth="1"/>
    <col min="258" max="258" width="9.21875" style="1" customWidth="1"/>
    <col min="259" max="259" width="17.5546875" style="1" customWidth="1"/>
    <col min="260" max="260" width="20.6640625" style="1" customWidth="1"/>
    <col min="261" max="261" width="14.33203125" style="1" customWidth="1"/>
    <col min="262" max="262" width="19.6640625" style="1" customWidth="1"/>
    <col min="263" max="263" width="11.77734375" style="1" customWidth="1"/>
    <col min="264" max="264" width="15.6640625" style="1" customWidth="1"/>
    <col min="265" max="266" width="14.33203125" style="1" customWidth="1"/>
    <col min="267" max="267" width="12.109375" style="1" customWidth="1"/>
    <col min="268" max="268" width="19.33203125" style="1" customWidth="1"/>
    <col min="269" max="512" width="8.88671875" style="1"/>
    <col min="513" max="513" width="9.109375" style="1" customWidth="1"/>
    <col min="514" max="514" width="9.21875" style="1" customWidth="1"/>
    <col min="515" max="515" width="17.5546875" style="1" customWidth="1"/>
    <col min="516" max="516" width="20.6640625" style="1" customWidth="1"/>
    <col min="517" max="517" width="14.33203125" style="1" customWidth="1"/>
    <col min="518" max="518" width="19.6640625" style="1" customWidth="1"/>
    <col min="519" max="519" width="11.77734375" style="1" customWidth="1"/>
    <col min="520" max="520" width="15.6640625" style="1" customWidth="1"/>
    <col min="521" max="522" width="14.33203125" style="1" customWidth="1"/>
    <col min="523" max="523" width="12.109375" style="1" customWidth="1"/>
    <col min="524" max="524" width="19.33203125" style="1" customWidth="1"/>
    <col min="525" max="768" width="8.88671875" style="1"/>
    <col min="769" max="769" width="9.109375" style="1" customWidth="1"/>
    <col min="770" max="770" width="9.21875" style="1" customWidth="1"/>
    <col min="771" max="771" width="17.5546875" style="1" customWidth="1"/>
    <col min="772" max="772" width="20.6640625" style="1" customWidth="1"/>
    <col min="773" max="773" width="14.33203125" style="1" customWidth="1"/>
    <col min="774" max="774" width="19.6640625" style="1" customWidth="1"/>
    <col min="775" max="775" width="11.77734375" style="1" customWidth="1"/>
    <col min="776" max="776" width="15.6640625" style="1" customWidth="1"/>
    <col min="777" max="778" width="14.33203125" style="1" customWidth="1"/>
    <col min="779" max="779" width="12.109375" style="1" customWidth="1"/>
    <col min="780" max="780" width="19.33203125" style="1" customWidth="1"/>
    <col min="781" max="1024" width="8.88671875" style="1"/>
    <col min="1025" max="1025" width="9.109375" style="1" customWidth="1"/>
    <col min="1026" max="1026" width="9.21875" style="1" customWidth="1"/>
    <col min="1027" max="1027" width="17.5546875" style="1" customWidth="1"/>
    <col min="1028" max="1028" width="20.6640625" style="1" customWidth="1"/>
    <col min="1029" max="1029" width="14.33203125" style="1" customWidth="1"/>
    <col min="1030" max="1030" width="19.6640625" style="1" customWidth="1"/>
    <col min="1031" max="1031" width="11.77734375" style="1" customWidth="1"/>
    <col min="1032" max="1032" width="15.6640625" style="1" customWidth="1"/>
    <col min="1033" max="1034" width="14.33203125" style="1" customWidth="1"/>
    <col min="1035" max="1035" width="12.109375" style="1" customWidth="1"/>
    <col min="1036" max="1036" width="19.33203125" style="1" customWidth="1"/>
    <col min="1037" max="1280" width="8.88671875" style="1"/>
    <col min="1281" max="1281" width="9.109375" style="1" customWidth="1"/>
    <col min="1282" max="1282" width="9.21875" style="1" customWidth="1"/>
    <col min="1283" max="1283" width="17.5546875" style="1" customWidth="1"/>
    <col min="1284" max="1284" width="20.6640625" style="1" customWidth="1"/>
    <col min="1285" max="1285" width="14.33203125" style="1" customWidth="1"/>
    <col min="1286" max="1286" width="19.6640625" style="1" customWidth="1"/>
    <col min="1287" max="1287" width="11.77734375" style="1" customWidth="1"/>
    <col min="1288" max="1288" width="15.6640625" style="1" customWidth="1"/>
    <col min="1289" max="1290" width="14.33203125" style="1" customWidth="1"/>
    <col min="1291" max="1291" width="12.109375" style="1" customWidth="1"/>
    <col min="1292" max="1292" width="19.33203125" style="1" customWidth="1"/>
    <col min="1293" max="1536" width="8.88671875" style="1"/>
    <col min="1537" max="1537" width="9.109375" style="1" customWidth="1"/>
    <col min="1538" max="1538" width="9.21875" style="1" customWidth="1"/>
    <col min="1539" max="1539" width="17.5546875" style="1" customWidth="1"/>
    <col min="1540" max="1540" width="20.6640625" style="1" customWidth="1"/>
    <col min="1541" max="1541" width="14.33203125" style="1" customWidth="1"/>
    <col min="1542" max="1542" width="19.6640625" style="1" customWidth="1"/>
    <col min="1543" max="1543" width="11.77734375" style="1" customWidth="1"/>
    <col min="1544" max="1544" width="15.6640625" style="1" customWidth="1"/>
    <col min="1545" max="1546" width="14.33203125" style="1" customWidth="1"/>
    <col min="1547" max="1547" width="12.109375" style="1" customWidth="1"/>
    <col min="1548" max="1548" width="19.33203125" style="1" customWidth="1"/>
    <col min="1549" max="1792" width="8.88671875" style="1"/>
    <col min="1793" max="1793" width="9.109375" style="1" customWidth="1"/>
    <col min="1794" max="1794" width="9.21875" style="1" customWidth="1"/>
    <col min="1795" max="1795" width="17.5546875" style="1" customWidth="1"/>
    <col min="1796" max="1796" width="20.6640625" style="1" customWidth="1"/>
    <col min="1797" max="1797" width="14.33203125" style="1" customWidth="1"/>
    <col min="1798" max="1798" width="19.6640625" style="1" customWidth="1"/>
    <col min="1799" max="1799" width="11.77734375" style="1" customWidth="1"/>
    <col min="1800" max="1800" width="15.6640625" style="1" customWidth="1"/>
    <col min="1801" max="1802" width="14.33203125" style="1" customWidth="1"/>
    <col min="1803" max="1803" width="12.109375" style="1" customWidth="1"/>
    <col min="1804" max="1804" width="19.33203125" style="1" customWidth="1"/>
    <col min="1805" max="2048" width="8.88671875" style="1"/>
    <col min="2049" max="2049" width="9.109375" style="1" customWidth="1"/>
    <col min="2050" max="2050" width="9.21875" style="1" customWidth="1"/>
    <col min="2051" max="2051" width="17.5546875" style="1" customWidth="1"/>
    <col min="2052" max="2052" width="20.6640625" style="1" customWidth="1"/>
    <col min="2053" max="2053" width="14.33203125" style="1" customWidth="1"/>
    <col min="2054" max="2054" width="19.6640625" style="1" customWidth="1"/>
    <col min="2055" max="2055" width="11.77734375" style="1" customWidth="1"/>
    <col min="2056" max="2056" width="15.6640625" style="1" customWidth="1"/>
    <col min="2057" max="2058" width="14.33203125" style="1" customWidth="1"/>
    <col min="2059" max="2059" width="12.109375" style="1" customWidth="1"/>
    <col min="2060" max="2060" width="19.33203125" style="1" customWidth="1"/>
    <col min="2061" max="2304" width="8.88671875" style="1"/>
    <col min="2305" max="2305" width="9.109375" style="1" customWidth="1"/>
    <col min="2306" max="2306" width="9.21875" style="1" customWidth="1"/>
    <col min="2307" max="2307" width="17.5546875" style="1" customWidth="1"/>
    <col min="2308" max="2308" width="20.6640625" style="1" customWidth="1"/>
    <col min="2309" max="2309" width="14.33203125" style="1" customWidth="1"/>
    <col min="2310" max="2310" width="19.6640625" style="1" customWidth="1"/>
    <col min="2311" max="2311" width="11.77734375" style="1" customWidth="1"/>
    <col min="2312" max="2312" width="15.6640625" style="1" customWidth="1"/>
    <col min="2313" max="2314" width="14.33203125" style="1" customWidth="1"/>
    <col min="2315" max="2315" width="12.109375" style="1" customWidth="1"/>
    <col min="2316" max="2316" width="19.33203125" style="1" customWidth="1"/>
    <col min="2317" max="2560" width="8.88671875" style="1"/>
    <col min="2561" max="2561" width="9.109375" style="1" customWidth="1"/>
    <col min="2562" max="2562" width="9.21875" style="1" customWidth="1"/>
    <col min="2563" max="2563" width="17.5546875" style="1" customWidth="1"/>
    <col min="2564" max="2564" width="20.6640625" style="1" customWidth="1"/>
    <col min="2565" max="2565" width="14.33203125" style="1" customWidth="1"/>
    <col min="2566" max="2566" width="19.6640625" style="1" customWidth="1"/>
    <col min="2567" max="2567" width="11.77734375" style="1" customWidth="1"/>
    <col min="2568" max="2568" width="15.6640625" style="1" customWidth="1"/>
    <col min="2569" max="2570" width="14.33203125" style="1" customWidth="1"/>
    <col min="2571" max="2571" width="12.109375" style="1" customWidth="1"/>
    <col min="2572" max="2572" width="19.33203125" style="1" customWidth="1"/>
    <col min="2573" max="2816" width="8.88671875" style="1"/>
    <col min="2817" max="2817" width="9.109375" style="1" customWidth="1"/>
    <col min="2818" max="2818" width="9.21875" style="1" customWidth="1"/>
    <col min="2819" max="2819" width="17.5546875" style="1" customWidth="1"/>
    <col min="2820" max="2820" width="20.6640625" style="1" customWidth="1"/>
    <col min="2821" max="2821" width="14.33203125" style="1" customWidth="1"/>
    <col min="2822" max="2822" width="19.6640625" style="1" customWidth="1"/>
    <col min="2823" max="2823" width="11.77734375" style="1" customWidth="1"/>
    <col min="2824" max="2824" width="15.6640625" style="1" customWidth="1"/>
    <col min="2825" max="2826" width="14.33203125" style="1" customWidth="1"/>
    <col min="2827" max="2827" width="12.109375" style="1" customWidth="1"/>
    <col min="2828" max="2828" width="19.33203125" style="1" customWidth="1"/>
    <col min="2829" max="3072" width="8.88671875" style="1"/>
    <col min="3073" max="3073" width="9.109375" style="1" customWidth="1"/>
    <col min="3074" max="3074" width="9.21875" style="1" customWidth="1"/>
    <col min="3075" max="3075" width="17.5546875" style="1" customWidth="1"/>
    <col min="3076" max="3076" width="20.6640625" style="1" customWidth="1"/>
    <col min="3077" max="3077" width="14.33203125" style="1" customWidth="1"/>
    <col min="3078" max="3078" width="19.6640625" style="1" customWidth="1"/>
    <col min="3079" max="3079" width="11.77734375" style="1" customWidth="1"/>
    <col min="3080" max="3080" width="15.6640625" style="1" customWidth="1"/>
    <col min="3081" max="3082" width="14.33203125" style="1" customWidth="1"/>
    <col min="3083" max="3083" width="12.109375" style="1" customWidth="1"/>
    <col min="3084" max="3084" width="19.33203125" style="1" customWidth="1"/>
    <col min="3085" max="3328" width="8.88671875" style="1"/>
    <col min="3329" max="3329" width="9.109375" style="1" customWidth="1"/>
    <col min="3330" max="3330" width="9.21875" style="1" customWidth="1"/>
    <col min="3331" max="3331" width="17.5546875" style="1" customWidth="1"/>
    <col min="3332" max="3332" width="20.6640625" style="1" customWidth="1"/>
    <col min="3333" max="3333" width="14.33203125" style="1" customWidth="1"/>
    <col min="3334" max="3334" width="19.6640625" style="1" customWidth="1"/>
    <col min="3335" max="3335" width="11.77734375" style="1" customWidth="1"/>
    <col min="3336" max="3336" width="15.6640625" style="1" customWidth="1"/>
    <col min="3337" max="3338" width="14.33203125" style="1" customWidth="1"/>
    <col min="3339" max="3339" width="12.109375" style="1" customWidth="1"/>
    <col min="3340" max="3340" width="19.33203125" style="1" customWidth="1"/>
    <col min="3341" max="3584" width="8.88671875" style="1"/>
    <col min="3585" max="3585" width="9.109375" style="1" customWidth="1"/>
    <col min="3586" max="3586" width="9.21875" style="1" customWidth="1"/>
    <col min="3587" max="3587" width="17.5546875" style="1" customWidth="1"/>
    <col min="3588" max="3588" width="20.6640625" style="1" customWidth="1"/>
    <col min="3589" max="3589" width="14.33203125" style="1" customWidth="1"/>
    <col min="3590" max="3590" width="19.6640625" style="1" customWidth="1"/>
    <col min="3591" max="3591" width="11.77734375" style="1" customWidth="1"/>
    <col min="3592" max="3592" width="15.6640625" style="1" customWidth="1"/>
    <col min="3593" max="3594" width="14.33203125" style="1" customWidth="1"/>
    <col min="3595" max="3595" width="12.109375" style="1" customWidth="1"/>
    <col min="3596" max="3596" width="19.33203125" style="1" customWidth="1"/>
    <col min="3597" max="3840" width="8.88671875" style="1"/>
    <col min="3841" max="3841" width="9.109375" style="1" customWidth="1"/>
    <col min="3842" max="3842" width="9.21875" style="1" customWidth="1"/>
    <col min="3843" max="3843" width="17.5546875" style="1" customWidth="1"/>
    <col min="3844" max="3844" width="20.6640625" style="1" customWidth="1"/>
    <col min="3845" max="3845" width="14.33203125" style="1" customWidth="1"/>
    <col min="3846" max="3846" width="19.6640625" style="1" customWidth="1"/>
    <col min="3847" max="3847" width="11.77734375" style="1" customWidth="1"/>
    <col min="3848" max="3848" width="15.6640625" style="1" customWidth="1"/>
    <col min="3849" max="3850" width="14.33203125" style="1" customWidth="1"/>
    <col min="3851" max="3851" width="12.109375" style="1" customWidth="1"/>
    <col min="3852" max="3852" width="19.33203125" style="1" customWidth="1"/>
    <col min="3853" max="4096" width="8.88671875" style="1"/>
    <col min="4097" max="4097" width="9.109375" style="1" customWidth="1"/>
    <col min="4098" max="4098" width="9.21875" style="1" customWidth="1"/>
    <col min="4099" max="4099" width="17.5546875" style="1" customWidth="1"/>
    <col min="4100" max="4100" width="20.6640625" style="1" customWidth="1"/>
    <col min="4101" max="4101" width="14.33203125" style="1" customWidth="1"/>
    <col min="4102" max="4102" width="19.6640625" style="1" customWidth="1"/>
    <col min="4103" max="4103" width="11.77734375" style="1" customWidth="1"/>
    <col min="4104" max="4104" width="15.6640625" style="1" customWidth="1"/>
    <col min="4105" max="4106" width="14.33203125" style="1" customWidth="1"/>
    <col min="4107" max="4107" width="12.109375" style="1" customWidth="1"/>
    <col min="4108" max="4108" width="19.33203125" style="1" customWidth="1"/>
    <col min="4109" max="4352" width="8.88671875" style="1"/>
    <col min="4353" max="4353" width="9.109375" style="1" customWidth="1"/>
    <col min="4354" max="4354" width="9.21875" style="1" customWidth="1"/>
    <col min="4355" max="4355" width="17.5546875" style="1" customWidth="1"/>
    <col min="4356" max="4356" width="20.6640625" style="1" customWidth="1"/>
    <col min="4357" max="4357" width="14.33203125" style="1" customWidth="1"/>
    <col min="4358" max="4358" width="19.6640625" style="1" customWidth="1"/>
    <col min="4359" max="4359" width="11.77734375" style="1" customWidth="1"/>
    <col min="4360" max="4360" width="15.6640625" style="1" customWidth="1"/>
    <col min="4361" max="4362" width="14.33203125" style="1" customWidth="1"/>
    <col min="4363" max="4363" width="12.109375" style="1" customWidth="1"/>
    <col min="4364" max="4364" width="19.33203125" style="1" customWidth="1"/>
    <col min="4365" max="4608" width="8.88671875" style="1"/>
    <col min="4609" max="4609" width="9.109375" style="1" customWidth="1"/>
    <col min="4610" max="4610" width="9.21875" style="1" customWidth="1"/>
    <col min="4611" max="4611" width="17.5546875" style="1" customWidth="1"/>
    <col min="4612" max="4612" width="20.6640625" style="1" customWidth="1"/>
    <col min="4613" max="4613" width="14.33203125" style="1" customWidth="1"/>
    <col min="4614" max="4614" width="19.6640625" style="1" customWidth="1"/>
    <col min="4615" max="4615" width="11.77734375" style="1" customWidth="1"/>
    <col min="4616" max="4616" width="15.6640625" style="1" customWidth="1"/>
    <col min="4617" max="4618" width="14.33203125" style="1" customWidth="1"/>
    <col min="4619" max="4619" width="12.109375" style="1" customWidth="1"/>
    <col min="4620" max="4620" width="19.33203125" style="1" customWidth="1"/>
    <col min="4621" max="4864" width="8.88671875" style="1"/>
    <col min="4865" max="4865" width="9.109375" style="1" customWidth="1"/>
    <col min="4866" max="4866" width="9.21875" style="1" customWidth="1"/>
    <col min="4867" max="4867" width="17.5546875" style="1" customWidth="1"/>
    <col min="4868" max="4868" width="20.6640625" style="1" customWidth="1"/>
    <col min="4869" max="4869" width="14.33203125" style="1" customWidth="1"/>
    <col min="4870" max="4870" width="19.6640625" style="1" customWidth="1"/>
    <col min="4871" max="4871" width="11.77734375" style="1" customWidth="1"/>
    <col min="4872" max="4872" width="15.6640625" style="1" customWidth="1"/>
    <col min="4873" max="4874" width="14.33203125" style="1" customWidth="1"/>
    <col min="4875" max="4875" width="12.109375" style="1" customWidth="1"/>
    <col min="4876" max="4876" width="19.33203125" style="1" customWidth="1"/>
    <col min="4877" max="5120" width="8.88671875" style="1"/>
    <col min="5121" max="5121" width="9.109375" style="1" customWidth="1"/>
    <col min="5122" max="5122" width="9.21875" style="1" customWidth="1"/>
    <col min="5123" max="5123" width="17.5546875" style="1" customWidth="1"/>
    <col min="5124" max="5124" width="20.6640625" style="1" customWidth="1"/>
    <col min="5125" max="5125" width="14.33203125" style="1" customWidth="1"/>
    <col min="5126" max="5126" width="19.6640625" style="1" customWidth="1"/>
    <col min="5127" max="5127" width="11.77734375" style="1" customWidth="1"/>
    <col min="5128" max="5128" width="15.6640625" style="1" customWidth="1"/>
    <col min="5129" max="5130" width="14.33203125" style="1" customWidth="1"/>
    <col min="5131" max="5131" width="12.109375" style="1" customWidth="1"/>
    <col min="5132" max="5132" width="19.33203125" style="1" customWidth="1"/>
    <col min="5133" max="5376" width="8.88671875" style="1"/>
    <col min="5377" max="5377" width="9.109375" style="1" customWidth="1"/>
    <col min="5378" max="5378" width="9.21875" style="1" customWidth="1"/>
    <col min="5379" max="5379" width="17.5546875" style="1" customWidth="1"/>
    <col min="5380" max="5380" width="20.6640625" style="1" customWidth="1"/>
    <col min="5381" max="5381" width="14.33203125" style="1" customWidth="1"/>
    <col min="5382" max="5382" width="19.6640625" style="1" customWidth="1"/>
    <col min="5383" max="5383" width="11.77734375" style="1" customWidth="1"/>
    <col min="5384" max="5384" width="15.6640625" style="1" customWidth="1"/>
    <col min="5385" max="5386" width="14.33203125" style="1" customWidth="1"/>
    <col min="5387" max="5387" width="12.109375" style="1" customWidth="1"/>
    <col min="5388" max="5388" width="19.33203125" style="1" customWidth="1"/>
    <col min="5389" max="5632" width="8.88671875" style="1"/>
    <col min="5633" max="5633" width="9.109375" style="1" customWidth="1"/>
    <col min="5634" max="5634" width="9.21875" style="1" customWidth="1"/>
    <col min="5635" max="5635" width="17.5546875" style="1" customWidth="1"/>
    <col min="5636" max="5636" width="20.6640625" style="1" customWidth="1"/>
    <col min="5637" max="5637" width="14.33203125" style="1" customWidth="1"/>
    <col min="5638" max="5638" width="19.6640625" style="1" customWidth="1"/>
    <col min="5639" max="5639" width="11.77734375" style="1" customWidth="1"/>
    <col min="5640" max="5640" width="15.6640625" style="1" customWidth="1"/>
    <col min="5641" max="5642" width="14.33203125" style="1" customWidth="1"/>
    <col min="5643" max="5643" width="12.109375" style="1" customWidth="1"/>
    <col min="5644" max="5644" width="19.33203125" style="1" customWidth="1"/>
    <col min="5645" max="5888" width="8.88671875" style="1"/>
    <col min="5889" max="5889" width="9.109375" style="1" customWidth="1"/>
    <col min="5890" max="5890" width="9.21875" style="1" customWidth="1"/>
    <col min="5891" max="5891" width="17.5546875" style="1" customWidth="1"/>
    <col min="5892" max="5892" width="20.6640625" style="1" customWidth="1"/>
    <col min="5893" max="5893" width="14.33203125" style="1" customWidth="1"/>
    <col min="5894" max="5894" width="19.6640625" style="1" customWidth="1"/>
    <col min="5895" max="5895" width="11.77734375" style="1" customWidth="1"/>
    <col min="5896" max="5896" width="15.6640625" style="1" customWidth="1"/>
    <col min="5897" max="5898" width="14.33203125" style="1" customWidth="1"/>
    <col min="5899" max="5899" width="12.109375" style="1" customWidth="1"/>
    <col min="5900" max="5900" width="19.33203125" style="1" customWidth="1"/>
    <col min="5901" max="6144" width="8.88671875" style="1"/>
    <col min="6145" max="6145" width="9.109375" style="1" customWidth="1"/>
    <col min="6146" max="6146" width="9.21875" style="1" customWidth="1"/>
    <col min="6147" max="6147" width="17.5546875" style="1" customWidth="1"/>
    <col min="6148" max="6148" width="20.6640625" style="1" customWidth="1"/>
    <col min="6149" max="6149" width="14.33203125" style="1" customWidth="1"/>
    <col min="6150" max="6150" width="19.6640625" style="1" customWidth="1"/>
    <col min="6151" max="6151" width="11.77734375" style="1" customWidth="1"/>
    <col min="6152" max="6152" width="15.6640625" style="1" customWidth="1"/>
    <col min="6153" max="6154" width="14.33203125" style="1" customWidth="1"/>
    <col min="6155" max="6155" width="12.109375" style="1" customWidth="1"/>
    <col min="6156" max="6156" width="19.33203125" style="1" customWidth="1"/>
    <col min="6157" max="6400" width="8.88671875" style="1"/>
    <col min="6401" max="6401" width="9.109375" style="1" customWidth="1"/>
    <col min="6402" max="6402" width="9.21875" style="1" customWidth="1"/>
    <col min="6403" max="6403" width="17.5546875" style="1" customWidth="1"/>
    <col min="6404" max="6404" width="20.6640625" style="1" customWidth="1"/>
    <col min="6405" max="6405" width="14.33203125" style="1" customWidth="1"/>
    <col min="6406" max="6406" width="19.6640625" style="1" customWidth="1"/>
    <col min="6407" max="6407" width="11.77734375" style="1" customWidth="1"/>
    <col min="6408" max="6408" width="15.6640625" style="1" customWidth="1"/>
    <col min="6409" max="6410" width="14.33203125" style="1" customWidth="1"/>
    <col min="6411" max="6411" width="12.109375" style="1" customWidth="1"/>
    <col min="6412" max="6412" width="19.33203125" style="1" customWidth="1"/>
    <col min="6413" max="6656" width="8.88671875" style="1"/>
    <col min="6657" max="6657" width="9.109375" style="1" customWidth="1"/>
    <col min="6658" max="6658" width="9.21875" style="1" customWidth="1"/>
    <col min="6659" max="6659" width="17.5546875" style="1" customWidth="1"/>
    <col min="6660" max="6660" width="20.6640625" style="1" customWidth="1"/>
    <col min="6661" max="6661" width="14.33203125" style="1" customWidth="1"/>
    <col min="6662" max="6662" width="19.6640625" style="1" customWidth="1"/>
    <col min="6663" max="6663" width="11.77734375" style="1" customWidth="1"/>
    <col min="6664" max="6664" width="15.6640625" style="1" customWidth="1"/>
    <col min="6665" max="6666" width="14.33203125" style="1" customWidth="1"/>
    <col min="6667" max="6667" width="12.109375" style="1" customWidth="1"/>
    <col min="6668" max="6668" width="19.33203125" style="1" customWidth="1"/>
    <col min="6669" max="6912" width="8.88671875" style="1"/>
    <col min="6913" max="6913" width="9.109375" style="1" customWidth="1"/>
    <col min="6914" max="6914" width="9.21875" style="1" customWidth="1"/>
    <col min="6915" max="6915" width="17.5546875" style="1" customWidth="1"/>
    <col min="6916" max="6916" width="20.6640625" style="1" customWidth="1"/>
    <col min="6917" max="6917" width="14.33203125" style="1" customWidth="1"/>
    <col min="6918" max="6918" width="19.6640625" style="1" customWidth="1"/>
    <col min="6919" max="6919" width="11.77734375" style="1" customWidth="1"/>
    <col min="6920" max="6920" width="15.6640625" style="1" customWidth="1"/>
    <col min="6921" max="6922" width="14.33203125" style="1" customWidth="1"/>
    <col min="6923" max="6923" width="12.109375" style="1" customWidth="1"/>
    <col min="6924" max="6924" width="19.33203125" style="1" customWidth="1"/>
    <col min="6925" max="7168" width="8.88671875" style="1"/>
    <col min="7169" max="7169" width="9.109375" style="1" customWidth="1"/>
    <col min="7170" max="7170" width="9.21875" style="1" customWidth="1"/>
    <col min="7171" max="7171" width="17.5546875" style="1" customWidth="1"/>
    <col min="7172" max="7172" width="20.6640625" style="1" customWidth="1"/>
    <col min="7173" max="7173" width="14.33203125" style="1" customWidth="1"/>
    <col min="7174" max="7174" width="19.6640625" style="1" customWidth="1"/>
    <col min="7175" max="7175" width="11.77734375" style="1" customWidth="1"/>
    <col min="7176" max="7176" width="15.6640625" style="1" customWidth="1"/>
    <col min="7177" max="7178" width="14.33203125" style="1" customWidth="1"/>
    <col min="7179" max="7179" width="12.109375" style="1" customWidth="1"/>
    <col min="7180" max="7180" width="19.33203125" style="1" customWidth="1"/>
    <col min="7181" max="7424" width="8.88671875" style="1"/>
    <col min="7425" max="7425" width="9.109375" style="1" customWidth="1"/>
    <col min="7426" max="7426" width="9.21875" style="1" customWidth="1"/>
    <col min="7427" max="7427" width="17.5546875" style="1" customWidth="1"/>
    <col min="7428" max="7428" width="20.6640625" style="1" customWidth="1"/>
    <col min="7429" max="7429" width="14.33203125" style="1" customWidth="1"/>
    <col min="7430" max="7430" width="19.6640625" style="1" customWidth="1"/>
    <col min="7431" max="7431" width="11.77734375" style="1" customWidth="1"/>
    <col min="7432" max="7432" width="15.6640625" style="1" customWidth="1"/>
    <col min="7433" max="7434" width="14.33203125" style="1" customWidth="1"/>
    <col min="7435" max="7435" width="12.109375" style="1" customWidth="1"/>
    <col min="7436" max="7436" width="19.33203125" style="1" customWidth="1"/>
    <col min="7437" max="7680" width="8.88671875" style="1"/>
    <col min="7681" max="7681" width="9.109375" style="1" customWidth="1"/>
    <col min="7682" max="7682" width="9.21875" style="1" customWidth="1"/>
    <col min="7683" max="7683" width="17.5546875" style="1" customWidth="1"/>
    <col min="7684" max="7684" width="20.6640625" style="1" customWidth="1"/>
    <col min="7685" max="7685" width="14.33203125" style="1" customWidth="1"/>
    <col min="7686" max="7686" width="19.6640625" style="1" customWidth="1"/>
    <col min="7687" max="7687" width="11.77734375" style="1" customWidth="1"/>
    <col min="7688" max="7688" width="15.6640625" style="1" customWidth="1"/>
    <col min="7689" max="7690" width="14.33203125" style="1" customWidth="1"/>
    <col min="7691" max="7691" width="12.109375" style="1" customWidth="1"/>
    <col min="7692" max="7692" width="19.33203125" style="1" customWidth="1"/>
    <col min="7693" max="7936" width="8.88671875" style="1"/>
    <col min="7937" max="7937" width="9.109375" style="1" customWidth="1"/>
    <col min="7938" max="7938" width="9.21875" style="1" customWidth="1"/>
    <col min="7939" max="7939" width="17.5546875" style="1" customWidth="1"/>
    <col min="7940" max="7940" width="20.6640625" style="1" customWidth="1"/>
    <col min="7941" max="7941" width="14.33203125" style="1" customWidth="1"/>
    <col min="7942" max="7942" width="19.6640625" style="1" customWidth="1"/>
    <col min="7943" max="7943" width="11.77734375" style="1" customWidth="1"/>
    <col min="7944" max="7944" width="15.6640625" style="1" customWidth="1"/>
    <col min="7945" max="7946" width="14.33203125" style="1" customWidth="1"/>
    <col min="7947" max="7947" width="12.109375" style="1" customWidth="1"/>
    <col min="7948" max="7948" width="19.33203125" style="1" customWidth="1"/>
    <col min="7949" max="8192" width="8.88671875" style="1"/>
    <col min="8193" max="8193" width="9.109375" style="1" customWidth="1"/>
    <col min="8194" max="8194" width="9.21875" style="1" customWidth="1"/>
    <col min="8195" max="8195" width="17.5546875" style="1" customWidth="1"/>
    <col min="8196" max="8196" width="20.6640625" style="1" customWidth="1"/>
    <col min="8197" max="8197" width="14.33203125" style="1" customWidth="1"/>
    <col min="8198" max="8198" width="19.6640625" style="1" customWidth="1"/>
    <col min="8199" max="8199" width="11.77734375" style="1" customWidth="1"/>
    <col min="8200" max="8200" width="15.6640625" style="1" customWidth="1"/>
    <col min="8201" max="8202" width="14.33203125" style="1" customWidth="1"/>
    <col min="8203" max="8203" width="12.109375" style="1" customWidth="1"/>
    <col min="8204" max="8204" width="19.33203125" style="1" customWidth="1"/>
    <col min="8205" max="8448" width="8.88671875" style="1"/>
    <col min="8449" max="8449" width="9.109375" style="1" customWidth="1"/>
    <col min="8450" max="8450" width="9.21875" style="1" customWidth="1"/>
    <col min="8451" max="8451" width="17.5546875" style="1" customWidth="1"/>
    <col min="8452" max="8452" width="20.6640625" style="1" customWidth="1"/>
    <col min="8453" max="8453" width="14.33203125" style="1" customWidth="1"/>
    <col min="8454" max="8454" width="19.6640625" style="1" customWidth="1"/>
    <col min="8455" max="8455" width="11.77734375" style="1" customWidth="1"/>
    <col min="8456" max="8456" width="15.6640625" style="1" customWidth="1"/>
    <col min="8457" max="8458" width="14.33203125" style="1" customWidth="1"/>
    <col min="8459" max="8459" width="12.109375" style="1" customWidth="1"/>
    <col min="8460" max="8460" width="19.33203125" style="1" customWidth="1"/>
    <col min="8461" max="8704" width="8.88671875" style="1"/>
    <col min="8705" max="8705" width="9.109375" style="1" customWidth="1"/>
    <col min="8706" max="8706" width="9.21875" style="1" customWidth="1"/>
    <col min="8707" max="8707" width="17.5546875" style="1" customWidth="1"/>
    <col min="8708" max="8708" width="20.6640625" style="1" customWidth="1"/>
    <col min="8709" max="8709" width="14.33203125" style="1" customWidth="1"/>
    <col min="8710" max="8710" width="19.6640625" style="1" customWidth="1"/>
    <col min="8711" max="8711" width="11.77734375" style="1" customWidth="1"/>
    <col min="8712" max="8712" width="15.6640625" style="1" customWidth="1"/>
    <col min="8713" max="8714" width="14.33203125" style="1" customWidth="1"/>
    <col min="8715" max="8715" width="12.109375" style="1" customWidth="1"/>
    <col min="8716" max="8716" width="19.33203125" style="1" customWidth="1"/>
    <col min="8717" max="8960" width="8.88671875" style="1"/>
    <col min="8961" max="8961" width="9.109375" style="1" customWidth="1"/>
    <col min="8962" max="8962" width="9.21875" style="1" customWidth="1"/>
    <col min="8963" max="8963" width="17.5546875" style="1" customWidth="1"/>
    <col min="8964" max="8964" width="20.6640625" style="1" customWidth="1"/>
    <col min="8965" max="8965" width="14.33203125" style="1" customWidth="1"/>
    <col min="8966" max="8966" width="19.6640625" style="1" customWidth="1"/>
    <col min="8967" max="8967" width="11.77734375" style="1" customWidth="1"/>
    <col min="8968" max="8968" width="15.6640625" style="1" customWidth="1"/>
    <col min="8969" max="8970" width="14.33203125" style="1" customWidth="1"/>
    <col min="8971" max="8971" width="12.109375" style="1" customWidth="1"/>
    <col min="8972" max="8972" width="19.33203125" style="1" customWidth="1"/>
    <col min="8973" max="9216" width="8.88671875" style="1"/>
    <col min="9217" max="9217" width="9.109375" style="1" customWidth="1"/>
    <col min="9218" max="9218" width="9.21875" style="1" customWidth="1"/>
    <col min="9219" max="9219" width="17.5546875" style="1" customWidth="1"/>
    <col min="9220" max="9220" width="20.6640625" style="1" customWidth="1"/>
    <col min="9221" max="9221" width="14.33203125" style="1" customWidth="1"/>
    <col min="9222" max="9222" width="19.6640625" style="1" customWidth="1"/>
    <col min="9223" max="9223" width="11.77734375" style="1" customWidth="1"/>
    <col min="9224" max="9224" width="15.6640625" style="1" customWidth="1"/>
    <col min="9225" max="9226" width="14.33203125" style="1" customWidth="1"/>
    <col min="9227" max="9227" width="12.109375" style="1" customWidth="1"/>
    <col min="9228" max="9228" width="19.33203125" style="1" customWidth="1"/>
    <col min="9229" max="9472" width="8.88671875" style="1"/>
    <col min="9473" max="9473" width="9.109375" style="1" customWidth="1"/>
    <col min="9474" max="9474" width="9.21875" style="1" customWidth="1"/>
    <col min="9475" max="9475" width="17.5546875" style="1" customWidth="1"/>
    <col min="9476" max="9476" width="20.6640625" style="1" customWidth="1"/>
    <col min="9477" max="9477" width="14.33203125" style="1" customWidth="1"/>
    <col min="9478" max="9478" width="19.6640625" style="1" customWidth="1"/>
    <col min="9479" max="9479" width="11.77734375" style="1" customWidth="1"/>
    <col min="9480" max="9480" width="15.6640625" style="1" customWidth="1"/>
    <col min="9481" max="9482" width="14.33203125" style="1" customWidth="1"/>
    <col min="9483" max="9483" width="12.109375" style="1" customWidth="1"/>
    <col min="9484" max="9484" width="19.33203125" style="1" customWidth="1"/>
    <col min="9485" max="9728" width="8.88671875" style="1"/>
    <col min="9729" max="9729" width="9.109375" style="1" customWidth="1"/>
    <col min="9730" max="9730" width="9.21875" style="1" customWidth="1"/>
    <col min="9731" max="9731" width="17.5546875" style="1" customWidth="1"/>
    <col min="9732" max="9732" width="20.6640625" style="1" customWidth="1"/>
    <col min="9733" max="9733" width="14.33203125" style="1" customWidth="1"/>
    <col min="9734" max="9734" width="19.6640625" style="1" customWidth="1"/>
    <col min="9735" max="9735" width="11.77734375" style="1" customWidth="1"/>
    <col min="9736" max="9736" width="15.6640625" style="1" customWidth="1"/>
    <col min="9737" max="9738" width="14.33203125" style="1" customWidth="1"/>
    <col min="9739" max="9739" width="12.109375" style="1" customWidth="1"/>
    <col min="9740" max="9740" width="19.33203125" style="1" customWidth="1"/>
    <col min="9741" max="9984" width="8.88671875" style="1"/>
    <col min="9985" max="9985" width="9.109375" style="1" customWidth="1"/>
    <col min="9986" max="9986" width="9.21875" style="1" customWidth="1"/>
    <col min="9987" max="9987" width="17.5546875" style="1" customWidth="1"/>
    <col min="9988" max="9988" width="20.6640625" style="1" customWidth="1"/>
    <col min="9989" max="9989" width="14.33203125" style="1" customWidth="1"/>
    <col min="9990" max="9990" width="19.6640625" style="1" customWidth="1"/>
    <col min="9991" max="9991" width="11.77734375" style="1" customWidth="1"/>
    <col min="9992" max="9992" width="15.6640625" style="1" customWidth="1"/>
    <col min="9993" max="9994" width="14.33203125" style="1" customWidth="1"/>
    <col min="9995" max="9995" width="12.109375" style="1" customWidth="1"/>
    <col min="9996" max="9996" width="19.33203125" style="1" customWidth="1"/>
    <col min="9997" max="10240" width="8.88671875" style="1"/>
    <col min="10241" max="10241" width="9.109375" style="1" customWidth="1"/>
    <col min="10242" max="10242" width="9.21875" style="1" customWidth="1"/>
    <col min="10243" max="10243" width="17.5546875" style="1" customWidth="1"/>
    <col min="10244" max="10244" width="20.6640625" style="1" customWidth="1"/>
    <col min="10245" max="10245" width="14.33203125" style="1" customWidth="1"/>
    <col min="10246" max="10246" width="19.6640625" style="1" customWidth="1"/>
    <col min="10247" max="10247" width="11.77734375" style="1" customWidth="1"/>
    <col min="10248" max="10248" width="15.6640625" style="1" customWidth="1"/>
    <col min="10249" max="10250" width="14.33203125" style="1" customWidth="1"/>
    <col min="10251" max="10251" width="12.109375" style="1" customWidth="1"/>
    <col min="10252" max="10252" width="19.33203125" style="1" customWidth="1"/>
    <col min="10253" max="10496" width="8.88671875" style="1"/>
    <col min="10497" max="10497" width="9.109375" style="1" customWidth="1"/>
    <col min="10498" max="10498" width="9.21875" style="1" customWidth="1"/>
    <col min="10499" max="10499" width="17.5546875" style="1" customWidth="1"/>
    <col min="10500" max="10500" width="20.6640625" style="1" customWidth="1"/>
    <col min="10501" max="10501" width="14.33203125" style="1" customWidth="1"/>
    <col min="10502" max="10502" width="19.6640625" style="1" customWidth="1"/>
    <col min="10503" max="10503" width="11.77734375" style="1" customWidth="1"/>
    <col min="10504" max="10504" width="15.6640625" style="1" customWidth="1"/>
    <col min="10505" max="10506" width="14.33203125" style="1" customWidth="1"/>
    <col min="10507" max="10507" width="12.109375" style="1" customWidth="1"/>
    <col min="10508" max="10508" width="19.33203125" style="1" customWidth="1"/>
    <col min="10509" max="10752" width="8.88671875" style="1"/>
    <col min="10753" max="10753" width="9.109375" style="1" customWidth="1"/>
    <col min="10754" max="10754" width="9.21875" style="1" customWidth="1"/>
    <col min="10755" max="10755" width="17.5546875" style="1" customWidth="1"/>
    <col min="10756" max="10756" width="20.6640625" style="1" customWidth="1"/>
    <col min="10757" max="10757" width="14.33203125" style="1" customWidth="1"/>
    <col min="10758" max="10758" width="19.6640625" style="1" customWidth="1"/>
    <col min="10759" max="10759" width="11.77734375" style="1" customWidth="1"/>
    <col min="10760" max="10760" width="15.6640625" style="1" customWidth="1"/>
    <col min="10761" max="10762" width="14.33203125" style="1" customWidth="1"/>
    <col min="10763" max="10763" width="12.109375" style="1" customWidth="1"/>
    <col min="10764" max="10764" width="19.33203125" style="1" customWidth="1"/>
    <col min="10765" max="11008" width="8.88671875" style="1"/>
    <col min="11009" max="11009" width="9.109375" style="1" customWidth="1"/>
    <col min="11010" max="11010" width="9.21875" style="1" customWidth="1"/>
    <col min="11011" max="11011" width="17.5546875" style="1" customWidth="1"/>
    <col min="11012" max="11012" width="20.6640625" style="1" customWidth="1"/>
    <col min="11013" max="11013" width="14.33203125" style="1" customWidth="1"/>
    <col min="11014" max="11014" width="19.6640625" style="1" customWidth="1"/>
    <col min="11015" max="11015" width="11.77734375" style="1" customWidth="1"/>
    <col min="11016" max="11016" width="15.6640625" style="1" customWidth="1"/>
    <col min="11017" max="11018" width="14.33203125" style="1" customWidth="1"/>
    <col min="11019" max="11019" width="12.109375" style="1" customWidth="1"/>
    <col min="11020" max="11020" width="19.33203125" style="1" customWidth="1"/>
    <col min="11021" max="11264" width="8.88671875" style="1"/>
    <col min="11265" max="11265" width="9.109375" style="1" customWidth="1"/>
    <col min="11266" max="11266" width="9.21875" style="1" customWidth="1"/>
    <col min="11267" max="11267" width="17.5546875" style="1" customWidth="1"/>
    <col min="11268" max="11268" width="20.6640625" style="1" customWidth="1"/>
    <col min="11269" max="11269" width="14.33203125" style="1" customWidth="1"/>
    <col min="11270" max="11270" width="19.6640625" style="1" customWidth="1"/>
    <col min="11271" max="11271" width="11.77734375" style="1" customWidth="1"/>
    <col min="11272" max="11272" width="15.6640625" style="1" customWidth="1"/>
    <col min="11273" max="11274" width="14.33203125" style="1" customWidth="1"/>
    <col min="11275" max="11275" width="12.109375" style="1" customWidth="1"/>
    <col min="11276" max="11276" width="19.33203125" style="1" customWidth="1"/>
    <col min="11277" max="11520" width="8.88671875" style="1"/>
    <col min="11521" max="11521" width="9.109375" style="1" customWidth="1"/>
    <col min="11522" max="11522" width="9.21875" style="1" customWidth="1"/>
    <col min="11523" max="11523" width="17.5546875" style="1" customWidth="1"/>
    <col min="11524" max="11524" width="20.6640625" style="1" customWidth="1"/>
    <col min="11525" max="11525" width="14.33203125" style="1" customWidth="1"/>
    <col min="11526" max="11526" width="19.6640625" style="1" customWidth="1"/>
    <col min="11527" max="11527" width="11.77734375" style="1" customWidth="1"/>
    <col min="11528" max="11528" width="15.6640625" style="1" customWidth="1"/>
    <col min="11529" max="11530" width="14.33203125" style="1" customWidth="1"/>
    <col min="11531" max="11531" width="12.109375" style="1" customWidth="1"/>
    <col min="11532" max="11532" width="19.33203125" style="1" customWidth="1"/>
    <col min="11533" max="11776" width="8.88671875" style="1"/>
    <col min="11777" max="11777" width="9.109375" style="1" customWidth="1"/>
    <col min="11778" max="11778" width="9.21875" style="1" customWidth="1"/>
    <col min="11779" max="11779" width="17.5546875" style="1" customWidth="1"/>
    <col min="11780" max="11780" width="20.6640625" style="1" customWidth="1"/>
    <col min="11781" max="11781" width="14.33203125" style="1" customWidth="1"/>
    <col min="11782" max="11782" width="19.6640625" style="1" customWidth="1"/>
    <col min="11783" max="11783" width="11.77734375" style="1" customWidth="1"/>
    <col min="11784" max="11784" width="15.6640625" style="1" customWidth="1"/>
    <col min="11785" max="11786" width="14.33203125" style="1" customWidth="1"/>
    <col min="11787" max="11787" width="12.109375" style="1" customWidth="1"/>
    <col min="11788" max="11788" width="19.33203125" style="1" customWidth="1"/>
    <col min="11789" max="12032" width="8.88671875" style="1"/>
    <col min="12033" max="12033" width="9.109375" style="1" customWidth="1"/>
    <col min="12034" max="12034" width="9.21875" style="1" customWidth="1"/>
    <col min="12035" max="12035" width="17.5546875" style="1" customWidth="1"/>
    <col min="12036" max="12036" width="20.6640625" style="1" customWidth="1"/>
    <col min="12037" max="12037" width="14.33203125" style="1" customWidth="1"/>
    <col min="12038" max="12038" width="19.6640625" style="1" customWidth="1"/>
    <col min="12039" max="12039" width="11.77734375" style="1" customWidth="1"/>
    <col min="12040" max="12040" width="15.6640625" style="1" customWidth="1"/>
    <col min="12041" max="12042" width="14.33203125" style="1" customWidth="1"/>
    <col min="12043" max="12043" width="12.109375" style="1" customWidth="1"/>
    <col min="12044" max="12044" width="19.33203125" style="1" customWidth="1"/>
    <col min="12045" max="12288" width="8.88671875" style="1"/>
    <col min="12289" max="12289" width="9.109375" style="1" customWidth="1"/>
    <col min="12290" max="12290" width="9.21875" style="1" customWidth="1"/>
    <col min="12291" max="12291" width="17.5546875" style="1" customWidth="1"/>
    <col min="12292" max="12292" width="20.6640625" style="1" customWidth="1"/>
    <col min="12293" max="12293" width="14.33203125" style="1" customWidth="1"/>
    <col min="12294" max="12294" width="19.6640625" style="1" customWidth="1"/>
    <col min="12295" max="12295" width="11.77734375" style="1" customWidth="1"/>
    <col min="12296" max="12296" width="15.6640625" style="1" customWidth="1"/>
    <col min="12297" max="12298" width="14.33203125" style="1" customWidth="1"/>
    <col min="12299" max="12299" width="12.109375" style="1" customWidth="1"/>
    <col min="12300" max="12300" width="19.33203125" style="1" customWidth="1"/>
    <col min="12301" max="12544" width="8.88671875" style="1"/>
    <col min="12545" max="12545" width="9.109375" style="1" customWidth="1"/>
    <col min="12546" max="12546" width="9.21875" style="1" customWidth="1"/>
    <col min="12547" max="12547" width="17.5546875" style="1" customWidth="1"/>
    <col min="12548" max="12548" width="20.6640625" style="1" customWidth="1"/>
    <col min="12549" max="12549" width="14.33203125" style="1" customWidth="1"/>
    <col min="12550" max="12550" width="19.6640625" style="1" customWidth="1"/>
    <col min="12551" max="12551" width="11.77734375" style="1" customWidth="1"/>
    <col min="12552" max="12552" width="15.6640625" style="1" customWidth="1"/>
    <col min="12553" max="12554" width="14.33203125" style="1" customWidth="1"/>
    <col min="12555" max="12555" width="12.109375" style="1" customWidth="1"/>
    <col min="12556" max="12556" width="19.33203125" style="1" customWidth="1"/>
    <col min="12557" max="12800" width="8.88671875" style="1"/>
    <col min="12801" max="12801" width="9.109375" style="1" customWidth="1"/>
    <col min="12802" max="12802" width="9.21875" style="1" customWidth="1"/>
    <col min="12803" max="12803" width="17.5546875" style="1" customWidth="1"/>
    <col min="12804" max="12804" width="20.6640625" style="1" customWidth="1"/>
    <col min="12805" max="12805" width="14.33203125" style="1" customWidth="1"/>
    <col min="12806" max="12806" width="19.6640625" style="1" customWidth="1"/>
    <col min="12807" max="12807" width="11.77734375" style="1" customWidth="1"/>
    <col min="12808" max="12808" width="15.6640625" style="1" customWidth="1"/>
    <col min="12809" max="12810" width="14.33203125" style="1" customWidth="1"/>
    <col min="12811" max="12811" width="12.109375" style="1" customWidth="1"/>
    <col min="12812" max="12812" width="19.33203125" style="1" customWidth="1"/>
    <col min="12813" max="13056" width="8.88671875" style="1"/>
    <col min="13057" max="13057" width="9.109375" style="1" customWidth="1"/>
    <col min="13058" max="13058" width="9.21875" style="1" customWidth="1"/>
    <col min="13059" max="13059" width="17.5546875" style="1" customWidth="1"/>
    <col min="13060" max="13060" width="20.6640625" style="1" customWidth="1"/>
    <col min="13061" max="13061" width="14.33203125" style="1" customWidth="1"/>
    <col min="13062" max="13062" width="19.6640625" style="1" customWidth="1"/>
    <col min="13063" max="13063" width="11.77734375" style="1" customWidth="1"/>
    <col min="13064" max="13064" width="15.6640625" style="1" customWidth="1"/>
    <col min="13065" max="13066" width="14.33203125" style="1" customWidth="1"/>
    <col min="13067" max="13067" width="12.109375" style="1" customWidth="1"/>
    <col min="13068" max="13068" width="19.33203125" style="1" customWidth="1"/>
    <col min="13069" max="13312" width="8.88671875" style="1"/>
    <col min="13313" max="13313" width="9.109375" style="1" customWidth="1"/>
    <col min="13314" max="13314" width="9.21875" style="1" customWidth="1"/>
    <col min="13315" max="13315" width="17.5546875" style="1" customWidth="1"/>
    <col min="13316" max="13316" width="20.6640625" style="1" customWidth="1"/>
    <col min="13317" max="13317" width="14.33203125" style="1" customWidth="1"/>
    <col min="13318" max="13318" width="19.6640625" style="1" customWidth="1"/>
    <col min="13319" max="13319" width="11.77734375" style="1" customWidth="1"/>
    <col min="13320" max="13320" width="15.6640625" style="1" customWidth="1"/>
    <col min="13321" max="13322" width="14.33203125" style="1" customWidth="1"/>
    <col min="13323" max="13323" width="12.109375" style="1" customWidth="1"/>
    <col min="13324" max="13324" width="19.33203125" style="1" customWidth="1"/>
    <col min="13325" max="13568" width="8.88671875" style="1"/>
    <col min="13569" max="13569" width="9.109375" style="1" customWidth="1"/>
    <col min="13570" max="13570" width="9.21875" style="1" customWidth="1"/>
    <col min="13571" max="13571" width="17.5546875" style="1" customWidth="1"/>
    <col min="13572" max="13572" width="20.6640625" style="1" customWidth="1"/>
    <col min="13573" max="13573" width="14.33203125" style="1" customWidth="1"/>
    <col min="13574" max="13574" width="19.6640625" style="1" customWidth="1"/>
    <col min="13575" max="13575" width="11.77734375" style="1" customWidth="1"/>
    <col min="13576" max="13576" width="15.6640625" style="1" customWidth="1"/>
    <col min="13577" max="13578" width="14.33203125" style="1" customWidth="1"/>
    <col min="13579" max="13579" width="12.109375" style="1" customWidth="1"/>
    <col min="13580" max="13580" width="19.33203125" style="1" customWidth="1"/>
    <col min="13581" max="13824" width="8.88671875" style="1"/>
    <col min="13825" max="13825" width="9.109375" style="1" customWidth="1"/>
    <col min="13826" max="13826" width="9.21875" style="1" customWidth="1"/>
    <col min="13827" max="13827" width="17.5546875" style="1" customWidth="1"/>
    <col min="13828" max="13828" width="20.6640625" style="1" customWidth="1"/>
    <col min="13829" max="13829" width="14.33203125" style="1" customWidth="1"/>
    <col min="13830" max="13830" width="19.6640625" style="1" customWidth="1"/>
    <col min="13831" max="13831" width="11.77734375" style="1" customWidth="1"/>
    <col min="13832" max="13832" width="15.6640625" style="1" customWidth="1"/>
    <col min="13833" max="13834" width="14.33203125" style="1" customWidth="1"/>
    <col min="13835" max="13835" width="12.109375" style="1" customWidth="1"/>
    <col min="13836" max="13836" width="19.33203125" style="1" customWidth="1"/>
    <col min="13837" max="14080" width="8.88671875" style="1"/>
    <col min="14081" max="14081" width="9.109375" style="1" customWidth="1"/>
    <col min="14082" max="14082" width="9.21875" style="1" customWidth="1"/>
    <col min="14083" max="14083" width="17.5546875" style="1" customWidth="1"/>
    <col min="14084" max="14084" width="20.6640625" style="1" customWidth="1"/>
    <col min="14085" max="14085" width="14.33203125" style="1" customWidth="1"/>
    <col min="14086" max="14086" width="19.6640625" style="1" customWidth="1"/>
    <col min="14087" max="14087" width="11.77734375" style="1" customWidth="1"/>
    <col min="14088" max="14088" width="15.6640625" style="1" customWidth="1"/>
    <col min="14089" max="14090" width="14.33203125" style="1" customWidth="1"/>
    <col min="14091" max="14091" width="12.109375" style="1" customWidth="1"/>
    <col min="14092" max="14092" width="19.33203125" style="1" customWidth="1"/>
    <col min="14093" max="14336" width="8.88671875" style="1"/>
    <col min="14337" max="14337" width="9.109375" style="1" customWidth="1"/>
    <col min="14338" max="14338" width="9.21875" style="1" customWidth="1"/>
    <col min="14339" max="14339" width="17.5546875" style="1" customWidth="1"/>
    <col min="14340" max="14340" width="20.6640625" style="1" customWidth="1"/>
    <col min="14341" max="14341" width="14.33203125" style="1" customWidth="1"/>
    <col min="14342" max="14342" width="19.6640625" style="1" customWidth="1"/>
    <col min="14343" max="14343" width="11.77734375" style="1" customWidth="1"/>
    <col min="14344" max="14344" width="15.6640625" style="1" customWidth="1"/>
    <col min="14345" max="14346" width="14.33203125" style="1" customWidth="1"/>
    <col min="14347" max="14347" width="12.109375" style="1" customWidth="1"/>
    <col min="14348" max="14348" width="19.33203125" style="1" customWidth="1"/>
    <col min="14349" max="14592" width="8.88671875" style="1"/>
    <col min="14593" max="14593" width="9.109375" style="1" customWidth="1"/>
    <col min="14594" max="14594" width="9.21875" style="1" customWidth="1"/>
    <col min="14595" max="14595" width="17.5546875" style="1" customWidth="1"/>
    <col min="14596" max="14596" width="20.6640625" style="1" customWidth="1"/>
    <col min="14597" max="14597" width="14.33203125" style="1" customWidth="1"/>
    <col min="14598" max="14598" width="19.6640625" style="1" customWidth="1"/>
    <col min="14599" max="14599" width="11.77734375" style="1" customWidth="1"/>
    <col min="14600" max="14600" width="15.6640625" style="1" customWidth="1"/>
    <col min="14601" max="14602" width="14.33203125" style="1" customWidth="1"/>
    <col min="14603" max="14603" width="12.109375" style="1" customWidth="1"/>
    <col min="14604" max="14604" width="19.33203125" style="1" customWidth="1"/>
    <col min="14605" max="14848" width="8.88671875" style="1"/>
    <col min="14849" max="14849" width="9.109375" style="1" customWidth="1"/>
    <col min="14850" max="14850" width="9.21875" style="1" customWidth="1"/>
    <col min="14851" max="14851" width="17.5546875" style="1" customWidth="1"/>
    <col min="14852" max="14852" width="20.6640625" style="1" customWidth="1"/>
    <col min="14853" max="14853" width="14.33203125" style="1" customWidth="1"/>
    <col min="14854" max="14854" width="19.6640625" style="1" customWidth="1"/>
    <col min="14855" max="14855" width="11.77734375" style="1" customWidth="1"/>
    <col min="14856" max="14856" width="15.6640625" style="1" customWidth="1"/>
    <col min="14857" max="14858" width="14.33203125" style="1" customWidth="1"/>
    <col min="14859" max="14859" width="12.109375" style="1" customWidth="1"/>
    <col min="14860" max="14860" width="19.33203125" style="1" customWidth="1"/>
    <col min="14861" max="15104" width="8.88671875" style="1"/>
    <col min="15105" max="15105" width="9.109375" style="1" customWidth="1"/>
    <col min="15106" max="15106" width="9.21875" style="1" customWidth="1"/>
    <col min="15107" max="15107" width="17.5546875" style="1" customWidth="1"/>
    <col min="15108" max="15108" width="20.6640625" style="1" customWidth="1"/>
    <col min="15109" max="15109" width="14.33203125" style="1" customWidth="1"/>
    <col min="15110" max="15110" width="19.6640625" style="1" customWidth="1"/>
    <col min="15111" max="15111" width="11.77734375" style="1" customWidth="1"/>
    <col min="15112" max="15112" width="15.6640625" style="1" customWidth="1"/>
    <col min="15113" max="15114" width="14.33203125" style="1" customWidth="1"/>
    <col min="15115" max="15115" width="12.109375" style="1" customWidth="1"/>
    <col min="15116" max="15116" width="19.33203125" style="1" customWidth="1"/>
    <col min="15117" max="15360" width="8.88671875" style="1"/>
    <col min="15361" max="15361" width="9.109375" style="1" customWidth="1"/>
    <col min="15362" max="15362" width="9.21875" style="1" customWidth="1"/>
    <col min="15363" max="15363" width="17.5546875" style="1" customWidth="1"/>
    <col min="15364" max="15364" width="20.6640625" style="1" customWidth="1"/>
    <col min="15365" max="15365" width="14.33203125" style="1" customWidth="1"/>
    <col min="15366" max="15366" width="19.6640625" style="1" customWidth="1"/>
    <col min="15367" max="15367" width="11.77734375" style="1" customWidth="1"/>
    <col min="15368" max="15368" width="15.6640625" style="1" customWidth="1"/>
    <col min="15369" max="15370" width="14.33203125" style="1" customWidth="1"/>
    <col min="15371" max="15371" width="12.109375" style="1" customWidth="1"/>
    <col min="15372" max="15372" width="19.33203125" style="1" customWidth="1"/>
    <col min="15373" max="15616" width="8.88671875" style="1"/>
    <col min="15617" max="15617" width="9.109375" style="1" customWidth="1"/>
    <col min="15618" max="15618" width="9.21875" style="1" customWidth="1"/>
    <col min="15619" max="15619" width="17.5546875" style="1" customWidth="1"/>
    <col min="15620" max="15620" width="20.6640625" style="1" customWidth="1"/>
    <col min="15621" max="15621" width="14.33203125" style="1" customWidth="1"/>
    <col min="15622" max="15622" width="19.6640625" style="1" customWidth="1"/>
    <col min="15623" max="15623" width="11.77734375" style="1" customWidth="1"/>
    <col min="15624" max="15624" width="15.6640625" style="1" customWidth="1"/>
    <col min="15625" max="15626" width="14.33203125" style="1" customWidth="1"/>
    <col min="15627" max="15627" width="12.109375" style="1" customWidth="1"/>
    <col min="15628" max="15628" width="19.33203125" style="1" customWidth="1"/>
    <col min="15629" max="15872" width="8.88671875" style="1"/>
    <col min="15873" max="15873" width="9.109375" style="1" customWidth="1"/>
    <col min="15874" max="15874" width="9.21875" style="1" customWidth="1"/>
    <col min="15875" max="15875" width="17.5546875" style="1" customWidth="1"/>
    <col min="15876" max="15876" width="20.6640625" style="1" customWidth="1"/>
    <col min="15877" max="15877" width="14.33203125" style="1" customWidth="1"/>
    <col min="15878" max="15878" width="19.6640625" style="1" customWidth="1"/>
    <col min="15879" max="15879" width="11.77734375" style="1" customWidth="1"/>
    <col min="15880" max="15880" width="15.6640625" style="1" customWidth="1"/>
    <col min="15881" max="15882" width="14.33203125" style="1" customWidth="1"/>
    <col min="15883" max="15883" width="12.109375" style="1" customWidth="1"/>
    <col min="15884" max="15884" width="19.33203125" style="1" customWidth="1"/>
    <col min="15885" max="16128" width="8.88671875" style="1"/>
    <col min="16129" max="16129" width="9.109375" style="1" customWidth="1"/>
    <col min="16130" max="16130" width="9.21875" style="1" customWidth="1"/>
    <col min="16131" max="16131" width="17.5546875" style="1" customWidth="1"/>
    <col min="16132" max="16132" width="20.6640625" style="1" customWidth="1"/>
    <col min="16133" max="16133" width="14.33203125" style="1" customWidth="1"/>
    <col min="16134" max="16134" width="19.6640625" style="1" customWidth="1"/>
    <col min="16135" max="16135" width="11.77734375" style="1" customWidth="1"/>
    <col min="16136" max="16136" width="15.6640625" style="1" customWidth="1"/>
    <col min="16137" max="16138" width="14.33203125" style="1" customWidth="1"/>
    <col min="16139" max="16139" width="12.109375" style="1" customWidth="1"/>
    <col min="16140" max="16140" width="19.33203125" style="1" customWidth="1"/>
    <col min="16141" max="16384" width="8.88671875" style="1"/>
  </cols>
  <sheetData>
    <row r="1" spans="1:14" x14ac:dyDescent="0.3">
      <c r="A1" s="25"/>
      <c r="B1" s="22"/>
      <c r="C1" s="22"/>
      <c r="D1" s="73"/>
      <c r="E1" s="22"/>
      <c r="F1" s="73"/>
      <c r="G1" s="22"/>
      <c r="H1" s="23"/>
      <c r="I1" s="22"/>
      <c r="J1" s="22"/>
      <c r="K1" s="144" t="s">
        <v>35</v>
      </c>
      <c r="L1" s="145"/>
    </row>
    <row r="2" spans="1:14" x14ac:dyDescent="0.3">
      <c r="A2" s="25"/>
      <c r="B2" s="22"/>
      <c r="C2" s="22"/>
      <c r="D2" s="73"/>
      <c r="E2" s="22"/>
      <c r="F2" s="73"/>
      <c r="G2" s="22"/>
      <c r="H2" s="23"/>
      <c r="I2" s="22"/>
      <c r="J2" s="22"/>
      <c r="K2" s="145"/>
      <c r="L2" s="145"/>
    </row>
    <row r="3" spans="1:14" x14ac:dyDescent="0.3">
      <c r="A3" s="25"/>
      <c r="B3" s="22"/>
      <c r="C3" s="22"/>
      <c r="D3" s="73"/>
      <c r="E3" s="22"/>
      <c r="F3" s="73"/>
      <c r="G3" s="22"/>
      <c r="H3" s="23"/>
      <c r="I3" s="22"/>
      <c r="J3" s="22"/>
      <c r="K3" s="145"/>
      <c r="L3" s="145"/>
    </row>
    <row r="4" spans="1:14" x14ac:dyDescent="0.3">
      <c r="A4" s="25"/>
      <c r="B4" s="22"/>
      <c r="C4" s="22"/>
      <c r="D4" s="73"/>
      <c r="E4" s="22"/>
      <c r="F4" s="73"/>
      <c r="G4" s="22"/>
      <c r="H4" s="23"/>
      <c r="I4" s="22"/>
      <c r="J4" s="22"/>
      <c r="K4" s="145"/>
      <c r="L4" s="145"/>
    </row>
    <row r="5" spans="1:14" x14ac:dyDescent="0.3">
      <c r="A5" s="25"/>
      <c r="B5" s="144" t="s">
        <v>52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</row>
    <row r="6" spans="1:14" x14ac:dyDescent="0.3">
      <c r="A6" s="25"/>
      <c r="B6" s="22"/>
      <c r="C6" s="22"/>
      <c r="D6" s="73"/>
      <c r="E6" s="22"/>
      <c r="F6" s="73"/>
      <c r="G6" s="22"/>
      <c r="H6" s="23"/>
      <c r="I6" s="22"/>
      <c r="J6" s="22"/>
      <c r="K6" s="22"/>
      <c r="L6" s="22"/>
    </row>
    <row r="7" spans="1:14" x14ac:dyDescent="0.3">
      <c r="A7" s="25"/>
      <c r="B7" s="146" t="s">
        <v>1</v>
      </c>
      <c r="C7" s="146" t="s">
        <v>2</v>
      </c>
      <c r="D7" s="146" t="s">
        <v>36</v>
      </c>
      <c r="E7" s="146" t="s">
        <v>37</v>
      </c>
      <c r="F7" s="146" t="s">
        <v>5</v>
      </c>
      <c r="G7" s="147" t="s">
        <v>6</v>
      </c>
      <c r="H7" s="148" t="s">
        <v>7</v>
      </c>
      <c r="I7" s="146" t="s">
        <v>38</v>
      </c>
      <c r="J7" s="146"/>
      <c r="K7" s="146"/>
      <c r="L7" s="146"/>
    </row>
    <row r="8" spans="1:14" ht="52.8" x14ac:dyDescent="0.3">
      <c r="A8" s="25"/>
      <c r="B8" s="146"/>
      <c r="C8" s="146"/>
      <c r="D8" s="146"/>
      <c r="E8" s="146"/>
      <c r="F8" s="146"/>
      <c r="G8" s="147"/>
      <c r="H8" s="148"/>
      <c r="I8" s="24" t="s">
        <v>39</v>
      </c>
      <c r="J8" s="24" t="s">
        <v>40</v>
      </c>
      <c r="K8" s="24" t="s">
        <v>41</v>
      </c>
      <c r="L8" s="24" t="s">
        <v>42</v>
      </c>
    </row>
    <row r="9" spans="1:14" s="28" customFormat="1" x14ac:dyDescent="0.3">
      <c r="A9" s="25"/>
      <c r="B9" s="26">
        <v>1</v>
      </c>
      <c r="C9" s="26">
        <v>2</v>
      </c>
      <c r="D9" s="72">
        <v>3</v>
      </c>
      <c r="E9" s="26">
        <v>4</v>
      </c>
      <c r="F9" s="72">
        <v>5</v>
      </c>
      <c r="G9" s="26">
        <v>6</v>
      </c>
      <c r="H9" s="33">
        <v>7</v>
      </c>
      <c r="I9" s="26">
        <v>8</v>
      </c>
      <c r="J9" s="26">
        <v>9</v>
      </c>
      <c r="K9" s="26">
        <v>10</v>
      </c>
      <c r="L9" s="26">
        <v>11</v>
      </c>
    </row>
    <row r="10" spans="1:14" s="28" customFormat="1" x14ac:dyDescent="0.3">
      <c r="A10" s="25"/>
      <c r="B10" s="142" t="s">
        <v>15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</row>
    <row r="11" spans="1:14" s="28" customFormat="1" ht="36.6" customHeight="1" x14ac:dyDescent="0.3">
      <c r="A11" s="25"/>
      <c r="B11" s="57">
        <v>1</v>
      </c>
      <c r="C11" s="79" t="s">
        <v>99</v>
      </c>
      <c r="D11" s="80" t="s">
        <v>71</v>
      </c>
      <c r="E11" s="81" t="s">
        <v>46</v>
      </c>
      <c r="F11" s="82" t="s">
        <v>19</v>
      </c>
      <c r="G11" s="81" t="s">
        <v>16</v>
      </c>
      <c r="H11" s="83">
        <v>1583.75</v>
      </c>
      <c r="I11" s="83">
        <v>0</v>
      </c>
      <c r="J11" s="83">
        <v>1190</v>
      </c>
      <c r="K11" s="84">
        <f>393750/1000</f>
        <v>393.75</v>
      </c>
      <c r="L11" s="80"/>
      <c r="M11" s="29"/>
      <c r="N11" s="29"/>
    </row>
    <row r="12" spans="1:14" s="28" customFormat="1" ht="33.6" customHeight="1" x14ac:dyDescent="0.3">
      <c r="A12" s="25"/>
      <c r="B12" s="57">
        <v>2</v>
      </c>
      <c r="C12" s="79" t="s">
        <v>100</v>
      </c>
      <c r="D12" s="80" t="s">
        <v>71</v>
      </c>
      <c r="E12" s="81" t="s">
        <v>46</v>
      </c>
      <c r="F12" s="85" t="s">
        <v>17</v>
      </c>
      <c r="G12" s="81" t="s">
        <v>16</v>
      </c>
      <c r="H12" s="83">
        <v>1913.25</v>
      </c>
      <c r="I12" s="83">
        <v>1012.5</v>
      </c>
      <c r="J12" s="83">
        <v>507</v>
      </c>
      <c r="K12" s="86">
        <f>393750/1000</f>
        <v>393.75</v>
      </c>
      <c r="L12" s="80"/>
      <c r="M12" s="29"/>
      <c r="N12" s="29"/>
    </row>
    <row r="13" spans="1:14" s="28" customFormat="1" ht="22.65" customHeight="1" x14ac:dyDescent="0.3">
      <c r="A13" s="25"/>
      <c r="B13" s="57">
        <v>3</v>
      </c>
      <c r="C13" s="79" t="s">
        <v>101</v>
      </c>
      <c r="D13" s="80" t="s">
        <v>71</v>
      </c>
      <c r="E13" s="81" t="s">
        <v>46</v>
      </c>
      <c r="F13" s="82" t="s">
        <v>114</v>
      </c>
      <c r="G13" s="81" t="s">
        <v>16</v>
      </c>
      <c r="H13" s="83">
        <v>393.75</v>
      </c>
      <c r="I13" s="83">
        <v>0</v>
      </c>
      <c r="J13" s="83">
        <v>0</v>
      </c>
      <c r="K13" s="84">
        <f>393750/1000</f>
        <v>393.75</v>
      </c>
      <c r="L13" s="80"/>
      <c r="M13" s="29"/>
      <c r="N13" s="29"/>
    </row>
    <row r="14" spans="1:14" s="28" customFormat="1" ht="62.4" customHeight="1" x14ac:dyDescent="0.3">
      <c r="A14" s="25"/>
      <c r="B14" s="57">
        <v>4</v>
      </c>
      <c r="C14" s="79" t="s">
        <v>101</v>
      </c>
      <c r="D14" s="80" t="s">
        <v>82</v>
      </c>
      <c r="E14" s="81" t="s">
        <v>47</v>
      </c>
      <c r="F14" s="85" t="s">
        <v>17</v>
      </c>
      <c r="G14" s="81" t="s">
        <v>16</v>
      </c>
      <c r="H14" s="83">
        <v>262.5</v>
      </c>
      <c r="I14" s="83">
        <v>0</v>
      </c>
      <c r="J14" s="83">
        <v>0</v>
      </c>
      <c r="K14" s="86">
        <f>262500/1000</f>
        <v>262.5</v>
      </c>
      <c r="L14" s="80"/>
      <c r="M14" s="29"/>
      <c r="N14" s="29"/>
    </row>
    <row r="15" spans="1:14" s="28" customFormat="1" ht="50.25" customHeight="1" x14ac:dyDescent="0.3">
      <c r="A15" s="25"/>
      <c r="B15" s="57">
        <v>5</v>
      </c>
      <c r="C15" s="79" t="s">
        <v>101</v>
      </c>
      <c r="D15" s="80" t="s">
        <v>71</v>
      </c>
      <c r="E15" s="81" t="s">
        <v>46</v>
      </c>
      <c r="F15" s="82" t="s">
        <v>114</v>
      </c>
      <c r="G15" s="81" t="s">
        <v>16</v>
      </c>
      <c r="H15" s="83">
        <v>393.75</v>
      </c>
      <c r="I15" s="83">
        <v>0</v>
      </c>
      <c r="J15" s="83">
        <v>0</v>
      </c>
      <c r="K15" s="87">
        <f>393750/1000</f>
        <v>393.75</v>
      </c>
      <c r="L15" s="80"/>
      <c r="M15" s="29"/>
      <c r="N15" s="29"/>
    </row>
    <row r="16" spans="1:14" s="28" customFormat="1" ht="42" customHeight="1" x14ac:dyDescent="0.3">
      <c r="A16" s="25"/>
      <c r="B16" s="57">
        <v>6</v>
      </c>
      <c r="C16" s="79" t="s">
        <v>101</v>
      </c>
      <c r="D16" s="80" t="s">
        <v>71</v>
      </c>
      <c r="E16" s="81" t="s">
        <v>67</v>
      </c>
      <c r="F16" s="82" t="s">
        <v>114</v>
      </c>
      <c r="G16" s="81" t="s">
        <v>16</v>
      </c>
      <c r="H16" s="83">
        <v>1050</v>
      </c>
      <c r="I16" s="83">
        <v>0</v>
      </c>
      <c r="J16" s="83">
        <v>0</v>
      </c>
      <c r="K16" s="88">
        <f>1050000/1000</f>
        <v>1050</v>
      </c>
      <c r="L16" s="80"/>
      <c r="M16" s="29"/>
      <c r="N16" s="29"/>
    </row>
    <row r="17" spans="1:14" s="28" customFormat="1" ht="33" customHeight="1" x14ac:dyDescent="0.3">
      <c r="A17" s="25"/>
      <c r="B17" s="57">
        <v>7</v>
      </c>
      <c r="C17" s="79" t="s">
        <v>101</v>
      </c>
      <c r="D17" s="80" t="s">
        <v>82</v>
      </c>
      <c r="E17" s="81" t="s">
        <v>68</v>
      </c>
      <c r="F17" s="89" t="s">
        <v>58</v>
      </c>
      <c r="G17" s="81" t="s">
        <v>16</v>
      </c>
      <c r="H17" s="83">
        <v>6700</v>
      </c>
      <c r="I17" s="83">
        <v>2500</v>
      </c>
      <c r="J17" s="83">
        <v>0</v>
      </c>
      <c r="K17" s="88">
        <f>4200000/1000</f>
        <v>4200</v>
      </c>
      <c r="L17" s="80"/>
      <c r="M17" s="29"/>
      <c r="N17" s="29"/>
    </row>
    <row r="18" spans="1:14" s="28" customFormat="1" ht="36.75" customHeight="1" x14ac:dyDescent="0.3">
      <c r="A18" s="25"/>
      <c r="B18" s="57">
        <v>8</v>
      </c>
      <c r="C18" s="79" t="s">
        <v>101</v>
      </c>
      <c r="D18" s="80" t="s">
        <v>71</v>
      </c>
      <c r="E18" s="81" t="s">
        <v>47</v>
      </c>
      <c r="F18" s="90" t="s">
        <v>115</v>
      </c>
      <c r="G18" s="81" t="s">
        <v>16</v>
      </c>
      <c r="H18" s="83">
        <v>712.5</v>
      </c>
      <c r="I18" s="83">
        <v>450</v>
      </c>
      <c r="J18" s="83">
        <v>0</v>
      </c>
      <c r="K18" s="86">
        <f>262500/1000</f>
        <v>262.5</v>
      </c>
      <c r="L18" s="80"/>
      <c r="M18" s="29"/>
      <c r="N18" s="29"/>
    </row>
    <row r="19" spans="1:14" s="28" customFormat="1" ht="22.65" customHeight="1" x14ac:dyDescent="0.3">
      <c r="A19" s="25"/>
      <c r="B19" s="57">
        <v>9</v>
      </c>
      <c r="C19" s="79" t="s">
        <v>101</v>
      </c>
      <c r="D19" s="80" t="s">
        <v>71</v>
      </c>
      <c r="E19" s="81" t="s">
        <v>54</v>
      </c>
      <c r="F19" s="89" t="s">
        <v>116</v>
      </c>
      <c r="G19" s="81" t="s">
        <v>16</v>
      </c>
      <c r="H19" s="83">
        <v>2262.59</v>
      </c>
      <c r="I19" s="83">
        <v>1050</v>
      </c>
      <c r="J19" s="83">
        <v>687.59</v>
      </c>
      <c r="K19" s="91">
        <f>525000/1000</f>
        <v>525</v>
      </c>
      <c r="L19" s="80"/>
      <c r="M19" s="29"/>
      <c r="N19" s="29"/>
    </row>
    <row r="20" spans="1:14" s="28" customFormat="1" ht="22.65" customHeight="1" x14ac:dyDescent="0.3">
      <c r="A20" s="25"/>
      <c r="B20" s="57">
        <v>10</v>
      </c>
      <c r="C20" s="79" t="s">
        <v>101</v>
      </c>
      <c r="D20" s="80" t="s">
        <v>71</v>
      </c>
      <c r="E20" s="81" t="s">
        <v>47</v>
      </c>
      <c r="F20" s="89" t="s">
        <v>117</v>
      </c>
      <c r="G20" s="81" t="s">
        <v>16</v>
      </c>
      <c r="H20" s="83">
        <v>799.5</v>
      </c>
      <c r="I20" s="83">
        <v>0</v>
      </c>
      <c r="J20" s="83">
        <v>537</v>
      </c>
      <c r="K20" s="92">
        <f>262500/1000</f>
        <v>262.5</v>
      </c>
      <c r="L20" s="80"/>
      <c r="M20" s="29"/>
      <c r="N20" s="29"/>
    </row>
    <row r="21" spans="1:14" s="28" customFormat="1" ht="27.75" customHeight="1" x14ac:dyDescent="0.3">
      <c r="A21" s="25"/>
      <c r="B21" s="57">
        <v>11</v>
      </c>
      <c r="C21" s="79" t="s">
        <v>69</v>
      </c>
      <c r="D21" s="80" t="s">
        <v>71</v>
      </c>
      <c r="E21" s="81" t="s">
        <v>46</v>
      </c>
      <c r="F21" s="89" t="s">
        <v>118</v>
      </c>
      <c r="G21" s="81" t="s">
        <v>16</v>
      </c>
      <c r="H21" s="83">
        <v>1959.98</v>
      </c>
      <c r="I21" s="83">
        <v>1020</v>
      </c>
      <c r="J21" s="83">
        <v>546.23</v>
      </c>
      <c r="K21" s="93">
        <f>393750/1000</f>
        <v>393.75</v>
      </c>
      <c r="L21" s="80"/>
      <c r="M21" s="29"/>
      <c r="N21" s="29"/>
    </row>
    <row r="22" spans="1:14" s="28" customFormat="1" ht="22.65" customHeight="1" x14ac:dyDescent="0.3">
      <c r="A22" s="25"/>
      <c r="B22" s="57">
        <v>12</v>
      </c>
      <c r="C22" s="79" t="s">
        <v>101</v>
      </c>
      <c r="D22" s="80" t="s">
        <v>71</v>
      </c>
      <c r="E22" s="81" t="s">
        <v>54</v>
      </c>
      <c r="F22" s="89" t="s">
        <v>58</v>
      </c>
      <c r="G22" s="81" t="s">
        <v>16</v>
      </c>
      <c r="H22" s="83">
        <v>1294.78</v>
      </c>
      <c r="I22" s="83">
        <v>0</v>
      </c>
      <c r="J22" s="83">
        <v>769.78</v>
      </c>
      <c r="K22" s="92">
        <f>525000/1000</f>
        <v>525</v>
      </c>
      <c r="L22" s="80"/>
      <c r="M22" s="29"/>
      <c r="N22" s="29"/>
    </row>
    <row r="23" spans="1:14" s="28" customFormat="1" ht="22.65" customHeight="1" x14ac:dyDescent="0.3">
      <c r="A23" s="25"/>
      <c r="B23" s="57">
        <v>13</v>
      </c>
      <c r="C23" s="79" t="s">
        <v>101</v>
      </c>
      <c r="D23" s="80" t="s">
        <v>82</v>
      </c>
      <c r="E23" s="81" t="s">
        <v>53</v>
      </c>
      <c r="F23" s="89" t="s">
        <v>58</v>
      </c>
      <c r="G23" s="81" t="s">
        <v>16</v>
      </c>
      <c r="H23" s="83">
        <v>787.5</v>
      </c>
      <c r="I23" s="83">
        <v>0</v>
      </c>
      <c r="J23" s="83">
        <v>0</v>
      </c>
      <c r="K23" s="93">
        <f>787500/1000</f>
        <v>787.5</v>
      </c>
      <c r="L23" s="80"/>
      <c r="M23" s="29"/>
      <c r="N23" s="29"/>
    </row>
    <row r="24" spans="1:14" s="28" customFormat="1" ht="22.65" customHeight="1" x14ac:dyDescent="0.3">
      <c r="A24" s="25"/>
      <c r="B24" s="57">
        <v>14</v>
      </c>
      <c r="C24" s="79" t="s">
        <v>70</v>
      </c>
      <c r="D24" s="80" t="s">
        <v>71</v>
      </c>
      <c r="E24" s="81" t="s">
        <v>55</v>
      </c>
      <c r="F24" s="89" t="s">
        <v>118</v>
      </c>
      <c r="G24" s="81" t="s">
        <v>16</v>
      </c>
      <c r="H24" s="83">
        <v>2712.71</v>
      </c>
      <c r="I24" s="83">
        <v>1700</v>
      </c>
      <c r="J24" s="83">
        <v>356.46</v>
      </c>
      <c r="K24" s="92">
        <f>656250/1000</f>
        <v>656.25</v>
      </c>
      <c r="L24" s="80"/>
      <c r="M24" s="29"/>
      <c r="N24" s="29"/>
    </row>
    <row r="25" spans="1:14" s="28" customFormat="1" ht="22.65" customHeight="1" x14ac:dyDescent="0.3">
      <c r="A25" s="25"/>
      <c r="B25" s="57">
        <v>15</v>
      </c>
      <c r="C25" s="79" t="s">
        <v>102</v>
      </c>
      <c r="D25" s="80" t="s">
        <v>71</v>
      </c>
      <c r="E25" s="81" t="s">
        <v>54</v>
      </c>
      <c r="F25" s="89" t="s">
        <v>117</v>
      </c>
      <c r="G25" s="81" t="s">
        <v>16</v>
      </c>
      <c r="H25" s="83">
        <v>525</v>
      </c>
      <c r="I25" s="83">
        <v>0</v>
      </c>
      <c r="J25" s="83">
        <v>0</v>
      </c>
      <c r="K25" s="93">
        <f>525000/1000</f>
        <v>525</v>
      </c>
      <c r="L25" s="80"/>
      <c r="M25" s="29"/>
      <c r="N25" s="29"/>
    </row>
    <row r="26" spans="1:14" s="28" customFormat="1" ht="71.400000000000006" customHeight="1" x14ac:dyDescent="0.3">
      <c r="A26" s="25"/>
      <c r="B26" s="57">
        <v>16</v>
      </c>
      <c r="C26" s="79" t="s">
        <v>103</v>
      </c>
      <c r="D26" s="80" t="s">
        <v>71</v>
      </c>
      <c r="E26" s="81" t="s">
        <v>46</v>
      </c>
      <c r="F26" s="89" t="s">
        <v>20</v>
      </c>
      <c r="G26" s="81" t="s">
        <v>16</v>
      </c>
      <c r="H26" s="83">
        <v>1759.75</v>
      </c>
      <c r="I26" s="83">
        <v>0</v>
      </c>
      <c r="J26" s="83">
        <v>1366</v>
      </c>
      <c r="K26" s="92">
        <f>393750/1000</f>
        <v>393.75</v>
      </c>
      <c r="L26" s="80"/>
      <c r="M26" s="29"/>
      <c r="N26" s="29"/>
    </row>
    <row r="27" spans="1:14" s="28" customFormat="1" ht="22.65" customHeight="1" x14ac:dyDescent="0.3">
      <c r="A27" s="25"/>
      <c r="B27" s="57">
        <v>17</v>
      </c>
      <c r="C27" s="79" t="s">
        <v>101</v>
      </c>
      <c r="D27" s="80" t="s">
        <v>71</v>
      </c>
      <c r="E27" s="81">
        <v>1</v>
      </c>
      <c r="F27" s="89" t="s">
        <v>117</v>
      </c>
      <c r="G27" s="81" t="s">
        <v>16</v>
      </c>
      <c r="H27" s="83">
        <v>537</v>
      </c>
      <c r="I27" s="83">
        <v>0</v>
      </c>
      <c r="J27" s="83">
        <v>537</v>
      </c>
      <c r="K27" s="88">
        <v>0</v>
      </c>
      <c r="L27" s="80"/>
      <c r="M27" s="29"/>
      <c r="N27" s="29"/>
    </row>
    <row r="28" spans="1:14" s="28" customFormat="1" ht="22.65" customHeight="1" x14ac:dyDescent="0.3">
      <c r="A28" s="25"/>
      <c r="B28" s="57">
        <v>18</v>
      </c>
      <c r="C28" s="79" t="s">
        <v>101</v>
      </c>
      <c r="D28" s="80" t="s">
        <v>92</v>
      </c>
      <c r="E28" s="81" t="s">
        <v>47</v>
      </c>
      <c r="F28" s="82" t="s">
        <v>120</v>
      </c>
      <c r="G28" s="81" t="s">
        <v>16</v>
      </c>
      <c r="H28" s="83">
        <v>504.5</v>
      </c>
      <c r="I28" s="83">
        <v>242</v>
      </c>
      <c r="J28" s="83">
        <v>0</v>
      </c>
      <c r="K28" s="84">
        <f>262500/1000</f>
        <v>262.5</v>
      </c>
      <c r="L28" s="80"/>
      <c r="M28" s="29"/>
      <c r="N28" s="29"/>
    </row>
    <row r="29" spans="1:14" s="28" customFormat="1" ht="33.6" customHeight="1" x14ac:dyDescent="0.3">
      <c r="A29" s="25"/>
      <c r="B29" s="57">
        <v>19</v>
      </c>
      <c r="C29" s="79" t="s">
        <v>105</v>
      </c>
      <c r="D29" s="80" t="s">
        <v>97</v>
      </c>
      <c r="E29" s="81" t="s">
        <v>48</v>
      </c>
      <c r="F29" s="90" t="s">
        <v>119</v>
      </c>
      <c r="G29" s="81" t="s">
        <v>16</v>
      </c>
      <c r="H29" s="83">
        <v>498.75</v>
      </c>
      <c r="I29" s="83">
        <v>367.5</v>
      </c>
      <c r="J29" s="83">
        <v>0</v>
      </c>
      <c r="K29" s="86">
        <f>131250/1000</f>
        <v>131.25</v>
      </c>
      <c r="L29" s="80"/>
      <c r="M29" s="29"/>
      <c r="N29" s="29"/>
    </row>
    <row r="30" spans="1:14" s="28" customFormat="1" ht="54.75" customHeight="1" x14ac:dyDescent="0.3">
      <c r="A30" s="25"/>
      <c r="B30" s="57">
        <v>20</v>
      </c>
      <c r="C30" s="79" t="s">
        <v>104</v>
      </c>
      <c r="D30" s="80" t="s">
        <v>71</v>
      </c>
      <c r="E30" s="81" t="s">
        <v>46</v>
      </c>
      <c r="F30" s="89" t="s">
        <v>116</v>
      </c>
      <c r="G30" s="81" t="s">
        <v>16</v>
      </c>
      <c r="H30" s="83">
        <v>1268.75</v>
      </c>
      <c r="I30" s="83">
        <v>0</v>
      </c>
      <c r="J30" s="83">
        <v>875</v>
      </c>
      <c r="K30" s="86">
        <f>393750/1000</f>
        <v>393.75</v>
      </c>
      <c r="L30" s="80"/>
      <c r="M30" s="29"/>
      <c r="N30" s="29"/>
    </row>
    <row r="31" spans="1:14" s="28" customFormat="1" ht="22.65" customHeight="1" x14ac:dyDescent="0.3">
      <c r="A31" s="25"/>
      <c r="B31" s="57">
        <v>21</v>
      </c>
      <c r="C31" s="79" t="s">
        <v>101</v>
      </c>
      <c r="D31" s="80" t="s">
        <v>71</v>
      </c>
      <c r="E31" s="81" t="s">
        <v>46</v>
      </c>
      <c r="F31" s="89" t="s">
        <v>20</v>
      </c>
      <c r="G31" s="81" t="s">
        <v>16</v>
      </c>
      <c r="H31" s="83">
        <v>393.75</v>
      </c>
      <c r="I31" s="83">
        <v>0</v>
      </c>
      <c r="J31" s="83">
        <v>0</v>
      </c>
      <c r="K31" s="86">
        <f>393750/1000</f>
        <v>393.75</v>
      </c>
      <c r="L31" s="80"/>
      <c r="M31" s="29"/>
      <c r="N31" s="29"/>
    </row>
    <row r="32" spans="1:14" s="28" customFormat="1" ht="24" x14ac:dyDescent="0.3">
      <c r="A32" s="25"/>
      <c r="B32" s="57">
        <v>22</v>
      </c>
      <c r="C32" s="80" t="s">
        <v>43</v>
      </c>
      <c r="D32" s="94" t="s">
        <v>44</v>
      </c>
      <c r="E32" s="94">
        <v>2</v>
      </c>
      <c r="F32" s="95" t="s">
        <v>45</v>
      </c>
      <c r="G32" s="94" t="s">
        <v>16</v>
      </c>
      <c r="H32" s="96">
        <v>628</v>
      </c>
      <c r="I32" s="96">
        <v>150</v>
      </c>
      <c r="J32" s="96">
        <v>216</v>
      </c>
      <c r="K32" s="96">
        <v>262</v>
      </c>
      <c r="L32" s="97">
        <v>0</v>
      </c>
      <c r="M32" s="29"/>
      <c r="N32" s="29"/>
    </row>
    <row r="33" spans="1:14" s="28" customFormat="1" ht="24" x14ac:dyDescent="0.25">
      <c r="A33" s="25"/>
      <c r="B33" s="57">
        <v>23</v>
      </c>
      <c r="C33" s="98" t="s">
        <v>43</v>
      </c>
      <c r="D33" s="99" t="s">
        <v>71</v>
      </c>
      <c r="E33" s="98">
        <v>2</v>
      </c>
      <c r="F33" s="99" t="s">
        <v>121</v>
      </c>
      <c r="G33" s="94" t="s">
        <v>16</v>
      </c>
      <c r="H33" s="100">
        <f>SUM(I33:L33)</f>
        <v>938.5</v>
      </c>
      <c r="I33" s="98"/>
      <c r="J33" s="98">
        <v>676</v>
      </c>
      <c r="K33" s="98">
        <v>262.5</v>
      </c>
      <c r="L33" s="101"/>
      <c r="M33" s="29"/>
      <c r="N33" s="29"/>
    </row>
    <row r="34" spans="1:14" s="28" customFormat="1" ht="24" x14ac:dyDescent="0.25">
      <c r="A34" s="25"/>
      <c r="B34" s="57">
        <v>24</v>
      </c>
      <c r="C34" s="98" t="s">
        <v>43</v>
      </c>
      <c r="D34" s="98" t="s">
        <v>85</v>
      </c>
      <c r="E34" s="98">
        <v>6</v>
      </c>
      <c r="F34" s="99" t="s">
        <v>121</v>
      </c>
      <c r="G34" s="94" t="s">
        <v>16</v>
      </c>
      <c r="H34" s="100">
        <f>SUM(I34:L34)</f>
        <v>1755.5</v>
      </c>
      <c r="I34" s="98"/>
      <c r="J34" s="98">
        <v>968</v>
      </c>
      <c r="K34" s="98">
        <v>787.5</v>
      </c>
      <c r="L34" s="101"/>
      <c r="M34" s="29"/>
      <c r="N34" s="29"/>
    </row>
    <row r="35" spans="1:14" s="28" customFormat="1" ht="38.4" customHeight="1" x14ac:dyDescent="0.3">
      <c r="A35" s="25"/>
      <c r="B35" s="57">
        <v>25</v>
      </c>
      <c r="C35" s="80" t="s">
        <v>43</v>
      </c>
      <c r="D35" s="80" t="s">
        <v>75</v>
      </c>
      <c r="E35" s="80">
        <v>19</v>
      </c>
      <c r="F35" s="80" t="s">
        <v>76</v>
      </c>
      <c r="G35" s="94" t="s">
        <v>16</v>
      </c>
      <c r="H35" s="83">
        <v>4632.8</v>
      </c>
      <c r="I35" s="83">
        <v>1125</v>
      </c>
      <c r="J35" s="83">
        <v>1014</v>
      </c>
      <c r="K35" s="83">
        <v>2493.8000000000002</v>
      </c>
      <c r="L35" s="80">
        <v>0</v>
      </c>
      <c r="M35" s="29"/>
      <c r="N35" s="29"/>
    </row>
    <row r="36" spans="1:14" s="28" customFormat="1" ht="15.6" x14ac:dyDescent="0.3">
      <c r="A36" s="25"/>
      <c r="B36" s="57">
        <v>26</v>
      </c>
      <c r="C36" s="102" t="s">
        <v>77</v>
      </c>
      <c r="D36" s="102" t="s">
        <v>71</v>
      </c>
      <c r="E36" s="102">
        <v>5</v>
      </c>
      <c r="F36" s="102" t="s">
        <v>78</v>
      </c>
      <c r="G36" s="94" t="s">
        <v>16</v>
      </c>
      <c r="H36" s="102">
        <v>3583</v>
      </c>
      <c r="I36" s="102">
        <v>2000</v>
      </c>
      <c r="J36" s="102">
        <v>988</v>
      </c>
      <c r="K36" s="102">
        <v>170</v>
      </c>
      <c r="L36" s="102">
        <v>425</v>
      </c>
      <c r="M36" s="29"/>
      <c r="N36" s="29"/>
    </row>
    <row r="37" spans="1:14" s="28" customFormat="1" ht="15.6" x14ac:dyDescent="0.3">
      <c r="A37" s="25"/>
      <c r="B37" s="57">
        <v>27</v>
      </c>
      <c r="C37" s="80" t="s">
        <v>79</v>
      </c>
      <c r="D37" s="102" t="s">
        <v>71</v>
      </c>
      <c r="E37" s="80">
        <v>6</v>
      </c>
      <c r="F37" s="80" t="s">
        <v>80</v>
      </c>
      <c r="G37" s="94" t="s">
        <v>16</v>
      </c>
      <c r="H37" s="80">
        <v>2964</v>
      </c>
      <c r="I37" s="80">
        <v>2250</v>
      </c>
      <c r="J37" s="80"/>
      <c r="K37" s="80">
        <v>714</v>
      </c>
      <c r="L37" s="80"/>
      <c r="M37" s="29"/>
      <c r="N37" s="29"/>
    </row>
    <row r="38" spans="1:14" s="28" customFormat="1" ht="15.6" x14ac:dyDescent="0.3">
      <c r="A38" s="25"/>
      <c r="B38" s="57">
        <v>28</v>
      </c>
      <c r="C38" s="80" t="s">
        <v>81</v>
      </c>
      <c r="D38" s="80" t="s">
        <v>82</v>
      </c>
      <c r="E38" s="80">
        <v>2</v>
      </c>
      <c r="F38" s="80" t="s">
        <v>83</v>
      </c>
      <c r="G38" s="94" t="s">
        <v>16</v>
      </c>
      <c r="H38" s="80">
        <v>533</v>
      </c>
      <c r="I38" s="80">
        <v>295</v>
      </c>
      <c r="J38" s="80"/>
      <c r="K38" s="80">
        <v>238</v>
      </c>
      <c r="L38" s="80"/>
      <c r="M38" s="29"/>
      <c r="N38" s="29"/>
    </row>
    <row r="39" spans="1:14" s="28" customFormat="1" ht="24" x14ac:dyDescent="0.3">
      <c r="A39" s="25"/>
      <c r="B39" s="57">
        <v>29</v>
      </c>
      <c r="C39" s="80" t="s">
        <v>43</v>
      </c>
      <c r="D39" s="102" t="s">
        <v>71</v>
      </c>
      <c r="E39" s="80">
        <v>6</v>
      </c>
      <c r="F39" s="80" t="s">
        <v>80</v>
      </c>
      <c r="G39" s="94" t="s">
        <v>16</v>
      </c>
      <c r="H39" s="80">
        <v>714</v>
      </c>
      <c r="I39" s="80"/>
      <c r="J39" s="80"/>
      <c r="K39" s="80">
        <v>714</v>
      </c>
      <c r="L39" s="80"/>
      <c r="M39" s="29"/>
      <c r="N39" s="29"/>
    </row>
    <row r="40" spans="1:14" s="28" customFormat="1" ht="24" x14ac:dyDescent="0.3">
      <c r="A40" s="25"/>
      <c r="B40" s="57">
        <v>30</v>
      </c>
      <c r="C40" s="80" t="s">
        <v>43</v>
      </c>
      <c r="D40" s="102" t="s">
        <v>71</v>
      </c>
      <c r="E40" s="80">
        <v>14</v>
      </c>
      <c r="F40" s="80" t="s">
        <v>80</v>
      </c>
      <c r="G40" s="94" t="s">
        <v>16</v>
      </c>
      <c r="H40" s="80">
        <v>1666</v>
      </c>
      <c r="I40" s="80"/>
      <c r="J40" s="80"/>
      <c r="K40" s="80">
        <v>1666</v>
      </c>
      <c r="L40" s="80"/>
      <c r="M40" s="29"/>
      <c r="N40" s="29"/>
    </row>
    <row r="41" spans="1:14" s="28" customFormat="1" ht="24" x14ac:dyDescent="0.3">
      <c r="A41" s="25"/>
      <c r="B41" s="57">
        <v>31</v>
      </c>
      <c r="C41" s="80" t="s">
        <v>43</v>
      </c>
      <c r="D41" s="80" t="s">
        <v>82</v>
      </c>
      <c r="E41" s="80">
        <v>4</v>
      </c>
      <c r="F41" s="80" t="s">
        <v>84</v>
      </c>
      <c r="G41" s="94" t="s">
        <v>16</v>
      </c>
      <c r="H41" s="80">
        <v>1279</v>
      </c>
      <c r="I41" s="80">
        <v>589</v>
      </c>
      <c r="J41" s="80">
        <v>165</v>
      </c>
      <c r="K41" s="80">
        <v>525</v>
      </c>
      <c r="L41" s="80"/>
      <c r="M41" s="29"/>
      <c r="N41" s="29"/>
    </row>
    <row r="42" spans="1:14" s="28" customFormat="1" ht="24" x14ac:dyDescent="0.3">
      <c r="A42" s="25"/>
      <c r="B42" s="57">
        <v>32</v>
      </c>
      <c r="C42" s="80" t="s">
        <v>43</v>
      </c>
      <c r="D42" s="80" t="s">
        <v>82</v>
      </c>
      <c r="E42" s="80">
        <v>2</v>
      </c>
      <c r="F42" s="80" t="s">
        <v>83</v>
      </c>
      <c r="G42" s="94" t="s">
        <v>16</v>
      </c>
      <c r="H42" s="80">
        <v>337.5</v>
      </c>
      <c r="I42" s="80"/>
      <c r="J42" s="80">
        <v>75</v>
      </c>
      <c r="K42" s="80">
        <v>262.5</v>
      </c>
      <c r="L42" s="80"/>
      <c r="M42" s="29"/>
      <c r="N42" s="29"/>
    </row>
    <row r="43" spans="1:14" s="28" customFormat="1" ht="27" customHeight="1" x14ac:dyDescent="0.3">
      <c r="A43" s="25"/>
      <c r="B43" s="57">
        <v>33</v>
      </c>
      <c r="C43" s="80" t="s">
        <v>43</v>
      </c>
      <c r="D43" s="80" t="s">
        <v>98</v>
      </c>
      <c r="E43" s="80">
        <v>2</v>
      </c>
      <c r="F43" s="103" t="s">
        <v>86</v>
      </c>
      <c r="G43" s="80" t="s">
        <v>16</v>
      </c>
      <c r="H43" s="104">
        <f>I43+J43+K43+L43</f>
        <v>1043.5</v>
      </c>
      <c r="I43" s="105">
        <v>75</v>
      </c>
      <c r="J43" s="105">
        <v>706</v>
      </c>
      <c r="K43" s="105">
        <v>75</v>
      </c>
      <c r="L43" s="106">
        <v>187.5</v>
      </c>
      <c r="M43" s="29"/>
      <c r="N43" s="29"/>
    </row>
    <row r="44" spans="1:14" s="28" customFormat="1" ht="33.6" customHeight="1" x14ac:dyDescent="0.3">
      <c r="A44" s="25"/>
      <c r="B44" s="57">
        <v>34</v>
      </c>
      <c r="C44" s="80" t="s">
        <v>43</v>
      </c>
      <c r="D44" s="80" t="s">
        <v>98</v>
      </c>
      <c r="E44" s="80">
        <v>2</v>
      </c>
      <c r="F44" s="103" t="s">
        <v>87</v>
      </c>
      <c r="G44" s="80" t="s">
        <v>16</v>
      </c>
      <c r="H44" s="104">
        <f>I44+J44+K44+L44</f>
        <v>3049.6000000000004</v>
      </c>
      <c r="I44" s="105">
        <v>1800</v>
      </c>
      <c r="J44" s="105">
        <v>330.9</v>
      </c>
      <c r="K44" s="105">
        <v>262.5</v>
      </c>
      <c r="L44" s="106">
        <v>656.2</v>
      </c>
      <c r="M44" s="29"/>
      <c r="N44" s="29"/>
    </row>
    <row r="45" spans="1:14" s="28" customFormat="1" ht="23.4" customHeight="1" x14ac:dyDescent="0.3">
      <c r="A45" s="25"/>
      <c r="B45" s="57">
        <v>35</v>
      </c>
      <c r="C45" s="80" t="s">
        <v>88</v>
      </c>
      <c r="D45" s="80" t="s">
        <v>98</v>
      </c>
      <c r="E45" s="80">
        <v>5</v>
      </c>
      <c r="F45" s="80" t="s">
        <v>89</v>
      </c>
      <c r="G45" s="80" t="s">
        <v>16</v>
      </c>
      <c r="H45" s="80">
        <v>769</v>
      </c>
      <c r="I45" s="80"/>
      <c r="J45" s="80">
        <v>113</v>
      </c>
      <c r="K45" s="80">
        <v>656</v>
      </c>
      <c r="L45" s="80"/>
      <c r="M45" s="29"/>
      <c r="N45" s="29"/>
    </row>
    <row r="46" spans="1:14" s="28" customFormat="1" ht="15.6" x14ac:dyDescent="0.3">
      <c r="A46" s="25"/>
      <c r="B46" s="57">
        <v>36</v>
      </c>
      <c r="C46" s="80" t="s">
        <v>90</v>
      </c>
      <c r="D46" s="102" t="s">
        <v>71</v>
      </c>
      <c r="E46" s="80">
        <v>5</v>
      </c>
      <c r="F46" s="80" t="s">
        <v>91</v>
      </c>
      <c r="G46" s="80" t="s">
        <v>16</v>
      </c>
      <c r="H46" s="80">
        <v>656</v>
      </c>
      <c r="I46" s="80"/>
      <c r="J46" s="80"/>
      <c r="K46" s="80">
        <v>656</v>
      </c>
      <c r="L46" s="80"/>
      <c r="M46" s="29"/>
      <c r="N46" s="29"/>
    </row>
    <row r="47" spans="1:14" s="28" customFormat="1" ht="24" x14ac:dyDescent="0.3">
      <c r="A47" s="25"/>
      <c r="B47" s="57">
        <v>37</v>
      </c>
      <c r="C47" s="80" t="s">
        <v>43</v>
      </c>
      <c r="D47" s="80" t="s">
        <v>92</v>
      </c>
      <c r="E47" s="80">
        <v>2</v>
      </c>
      <c r="F47" s="80" t="s">
        <v>93</v>
      </c>
      <c r="G47" s="80" t="s">
        <v>16</v>
      </c>
      <c r="H47" s="80">
        <v>263</v>
      </c>
      <c r="I47" s="80"/>
      <c r="J47" s="80"/>
      <c r="K47" s="80">
        <v>263</v>
      </c>
      <c r="L47" s="80"/>
      <c r="M47" s="29"/>
      <c r="N47" s="29"/>
    </row>
    <row r="48" spans="1:14" s="28" customFormat="1" ht="24" x14ac:dyDescent="0.3">
      <c r="A48" s="25"/>
      <c r="B48" s="57">
        <v>38</v>
      </c>
      <c r="C48" s="80" t="s">
        <v>43</v>
      </c>
      <c r="D48" s="80" t="s">
        <v>94</v>
      </c>
      <c r="E48" s="80">
        <v>8</v>
      </c>
      <c r="F48" s="80" t="s">
        <v>95</v>
      </c>
      <c r="G48" s="94" t="s">
        <v>16</v>
      </c>
      <c r="H48" s="80">
        <v>1050</v>
      </c>
      <c r="I48" s="80">
        <v>0</v>
      </c>
      <c r="J48" s="80">
        <v>0</v>
      </c>
      <c r="K48" s="80">
        <v>300</v>
      </c>
      <c r="L48" s="80">
        <v>750</v>
      </c>
      <c r="M48" s="29"/>
      <c r="N48" s="29"/>
    </row>
    <row r="49" spans="1:14" s="28" customFormat="1" ht="24" x14ac:dyDescent="0.3">
      <c r="A49" s="25"/>
      <c r="B49" s="57">
        <v>39</v>
      </c>
      <c r="C49" s="80" t="s">
        <v>43</v>
      </c>
      <c r="D49" s="80" t="s">
        <v>94</v>
      </c>
      <c r="E49" s="94">
        <v>27</v>
      </c>
      <c r="F49" s="80" t="s">
        <v>96</v>
      </c>
      <c r="G49" s="94" t="s">
        <v>16</v>
      </c>
      <c r="H49" s="96">
        <v>3544</v>
      </c>
      <c r="I49" s="96">
        <v>0</v>
      </c>
      <c r="J49" s="96">
        <v>0</v>
      </c>
      <c r="K49" s="96">
        <v>1013</v>
      </c>
      <c r="L49" s="97">
        <v>2531</v>
      </c>
      <c r="M49" s="29"/>
      <c r="N49" s="29"/>
    </row>
    <row r="50" spans="1:14" s="28" customFormat="1" ht="15.6" x14ac:dyDescent="0.3">
      <c r="A50" s="25"/>
      <c r="B50" s="75"/>
      <c r="C50" s="80"/>
      <c r="D50" s="80"/>
      <c r="E50" s="80"/>
      <c r="F50" s="80"/>
      <c r="G50" s="94"/>
      <c r="H50" s="105"/>
      <c r="I50" s="105"/>
      <c r="J50" s="105"/>
      <c r="K50" s="105"/>
      <c r="L50" s="105"/>
      <c r="M50" s="29"/>
      <c r="N50" s="29"/>
    </row>
    <row r="51" spans="1:14" s="28" customFormat="1" x14ac:dyDescent="0.3">
      <c r="A51" s="25"/>
      <c r="B51" s="142" t="s">
        <v>22</v>
      </c>
      <c r="C51" s="142"/>
      <c r="D51" s="142"/>
      <c r="E51" s="142"/>
      <c r="F51" s="142"/>
      <c r="G51" s="142"/>
      <c r="H51" s="27">
        <f>SUM(H11:H50)</f>
        <v>57720.46</v>
      </c>
      <c r="I51" s="74"/>
      <c r="J51" s="74"/>
      <c r="K51" s="74"/>
      <c r="L51" s="74"/>
    </row>
    <row r="52" spans="1:14" s="28" customFormat="1" x14ac:dyDescent="0.3">
      <c r="A52" s="25"/>
      <c r="B52" s="142" t="s">
        <v>23</v>
      </c>
      <c r="C52" s="142"/>
      <c r="D52" s="142"/>
      <c r="E52" s="142"/>
      <c r="F52" s="142"/>
      <c r="G52" s="142"/>
      <c r="H52" s="27">
        <f>H51+210834.39</f>
        <v>268554.85000000003</v>
      </c>
      <c r="I52" s="74"/>
      <c r="J52" s="74"/>
      <c r="K52" s="74"/>
      <c r="L52" s="74"/>
    </row>
    <row r="53" spans="1:14" s="28" customFormat="1" x14ac:dyDescent="0.3">
      <c r="A53" s="25"/>
      <c r="B53" s="25"/>
      <c r="C53" s="25"/>
      <c r="D53" s="25"/>
      <c r="E53" s="25"/>
      <c r="F53" s="25"/>
      <c r="G53" s="25"/>
      <c r="H53" s="76">
        <v>210834.39</v>
      </c>
      <c r="I53" s="27"/>
      <c r="J53" s="25"/>
      <c r="K53" s="25"/>
      <c r="L53" s="25"/>
    </row>
    <row r="54" spans="1:14" s="28" customFormat="1" x14ac:dyDescent="0.3">
      <c r="A54" s="25"/>
      <c r="B54" s="25"/>
      <c r="C54" s="25"/>
      <c r="D54" s="25"/>
      <c r="E54" s="25"/>
      <c r="F54" s="25"/>
      <c r="G54" s="25"/>
      <c r="H54" s="30"/>
      <c r="I54" s="30"/>
      <c r="J54" s="25"/>
      <c r="K54" s="25"/>
      <c r="L54" s="25"/>
    </row>
    <row r="55" spans="1:14" s="28" customFormat="1" x14ac:dyDescent="0.3">
      <c r="A55" s="25"/>
      <c r="B55" s="143" t="s">
        <v>24</v>
      </c>
      <c r="C55" s="143"/>
      <c r="D55" s="143"/>
      <c r="E55" s="143"/>
      <c r="F55" s="143"/>
      <c r="G55" s="143"/>
      <c r="H55" s="143"/>
      <c r="I55" s="143"/>
      <c r="J55" s="143"/>
      <c r="K55" s="143"/>
      <c r="L55" s="143"/>
    </row>
    <row r="56" spans="1:14" s="28" customFormat="1" x14ac:dyDescent="0.3">
      <c r="A56" s="25"/>
      <c r="B56" s="25"/>
      <c r="C56" s="25"/>
      <c r="D56" s="25"/>
      <c r="E56" s="25"/>
      <c r="F56" s="25"/>
      <c r="G56" s="25"/>
      <c r="H56" s="30"/>
      <c r="I56" s="25"/>
      <c r="J56" s="25"/>
      <c r="K56" s="25"/>
      <c r="L56" s="25"/>
    </row>
    <row r="57" spans="1:14" s="28" customFormat="1" x14ac:dyDescent="0.3">
      <c r="A57" s="25"/>
      <c r="B57" s="25"/>
      <c r="C57" s="25"/>
      <c r="D57" s="25"/>
      <c r="E57" s="25"/>
      <c r="F57" s="25"/>
      <c r="G57" s="25"/>
      <c r="H57" s="30"/>
      <c r="I57" s="25"/>
      <c r="J57" s="25"/>
      <c r="K57" s="25"/>
      <c r="L57" s="25"/>
    </row>
    <row r="58" spans="1:14" s="28" customFormat="1" x14ac:dyDescent="0.3">
      <c r="A58" s="25"/>
      <c r="B58" s="25"/>
      <c r="C58" s="25"/>
      <c r="D58" s="25"/>
      <c r="E58" s="25"/>
      <c r="F58" s="25"/>
      <c r="G58" s="25"/>
      <c r="H58" s="30"/>
      <c r="I58" s="25"/>
      <c r="J58" s="25"/>
      <c r="K58" s="25"/>
      <c r="L58" s="25"/>
    </row>
    <row r="59" spans="1:14" s="28" customFormat="1" x14ac:dyDescent="0.3">
      <c r="A59" s="25"/>
      <c r="B59" s="25"/>
      <c r="C59" s="25"/>
      <c r="D59" s="25"/>
      <c r="E59" s="25"/>
      <c r="F59" s="25"/>
      <c r="G59" s="25"/>
      <c r="H59" s="30"/>
      <c r="I59" s="25"/>
      <c r="J59" s="25"/>
      <c r="K59" s="25"/>
      <c r="L59" s="25"/>
    </row>
    <row r="60" spans="1:14" s="28" customFormat="1" x14ac:dyDescent="0.3">
      <c r="A60" s="25"/>
      <c r="B60" s="25"/>
      <c r="C60" s="25"/>
      <c r="D60" s="25"/>
      <c r="E60" s="25"/>
      <c r="F60" s="25"/>
      <c r="G60" s="25"/>
      <c r="H60" s="30"/>
      <c r="I60" s="25"/>
      <c r="J60" s="25"/>
      <c r="K60" s="25"/>
      <c r="L60" s="25"/>
    </row>
    <row r="61" spans="1:14" s="28" customFormat="1" x14ac:dyDescent="0.3">
      <c r="H61" s="31"/>
    </row>
    <row r="62" spans="1:14" s="28" customFormat="1" x14ac:dyDescent="0.3">
      <c r="H62" s="31"/>
    </row>
    <row r="63" spans="1:14" s="28" customFormat="1" x14ac:dyDescent="0.3">
      <c r="H63" s="31"/>
    </row>
    <row r="64" spans="1:14" s="28" customFormat="1" x14ac:dyDescent="0.3">
      <c r="H64" s="31"/>
    </row>
    <row r="65" spans="8:8" s="28" customFormat="1" x14ac:dyDescent="0.3">
      <c r="H65" s="31"/>
    </row>
    <row r="66" spans="8:8" s="28" customFormat="1" x14ac:dyDescent="0.3">
      <c r="H66" s="31"/>
    </row>
    <row r="67" spans="8:8" s="28" customFormat="1" x14ac:dyDescent="0.3">
      <c r="H67" s="31"/>
    </row>
    <row r="68" spans="8:8" s="28" customFormat="1" x14ac:dyDescent="0.3">
      <c r="H68" s="31"/>
    </row>
    <row r="69" spans="8:8" s="28" customFormat="1" x14ac:dyDescent="0.3">
      <c r="H69" s="31"/>
    </row>
    <row r="70" spans="8:8" s="28" customFormat="1" x14ac:dyDescent="0.3">
      <c r="H70" s="31"/>
    </row>
  </sheetData>
  <mergeCells count="14">
    <mergeCell ref="B10:L10"/>
    <mergeCell ref="B51:G51"/>
    <mergeCell ref="B52:G52"/>
    <mergeCell ref="B55:L55"/>
    <mergeCell ref="K1:L4"/>
    <mergeCell ref="B5:L5"/>
    <mergeCell ref="B7:B8"/>
    <mergeCell ref="C7:C8"/>
    <mergeCell ref="D7:D8"/>
    <mergeCell ref="E7:E8"/>
    <mergeCell ref="F7:F8"/>
    <mergeCell ref="G7:G8"/>
    <mergeCell ref="H7:H8"/>
    <mergeCell ref="I7:L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6 илова</vt:lpstr>
      <vt:lpstr>7 илова</vt:lpstr>
      <vt:lpstr>5 илова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2025-01-24T12:28:33Z</dcterms:modified>
</cp:coreProperties>
</file>